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E0D319E3-C314-423C-BABA-664A03848338}" xr6:coauthVersionLast="47" xr6:coauthVersionMax="47" xr10:uidLastSave="{00000000-0000-0000-0000-000000000000}"/>
  <bookViews>
    <workbookView xWindow="-120" yWindow="-120" windowWidth="29040" windowHeight="15720" xr2:uid="{169F741A-6E5C-406E-9E4E-32C97386DEE7}"/>
  </bookViews>
  <sheets>
    <sheet name="Trace 1" sheetId="1" r:id="rId1"/>
    <sheet name="Trace 2" sheetId="3" r:id="rId2"/>
    <sheet name="Memory Map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2" i="3" l="1"/>
  <c r="N326" i="3"/>
  <c r="N310" i="3"/>
  <c r="N294" i="3"/>
  <c r="N278" i="3"/>
  <c r="N262" i="3"/>
  <c r="N254" i="3"/>
  <c r="N240" i="3"/>
  <c r="N224" i="3"/>
  <c r="N208" i="3"/>
  <c r="N192" i="3"/>
  <c r="N176" i="3"/>
  <c r="N160" i="3"/>
  <c r="N144" i="3"/>
  <c r="N128" i="3"/>
  <c r="N112" i="3"/>
  <c r="N96" i="3"/>
  <c r="N80" i="3"/>
  <c r="N64" i="3"/>
  <c r="N48" i="3"/>
  <c r="N34" i="3"/>
  <c r="N6" i="3"/>
  <c r="N17" i="1"/>
  <c r="N6" i="1"/>
  <c r="D35" i="2"/>
  <c r="D38" i="2"/>
  <c r="D37" i="2"/>
  <c r="K5" i="3"/>
  <c r="L5" i="3"/>
  <c r="M5" i="3" s="1"/>
  <c r="K6" i="3"/>
  <c r="L6" i="3"/>
  <c r="M6" i="3" s="1"/>
  <c r="R6" i="3"/>
  <c r="K7" i="3"/>
  <c r="L7" i="3"/>
  <c r="M7" i="3" s="1"/>
  <c r="R7" i="3"/>
  <c r="K8" i="3"/>
  <c r="L8" i="3"/>
  <c r="M8" i="3" s="1"/>
  <c r="R8" i="3"/>
  <c r="K9" i="3"/>
  <c r="L9" i="3"/>
  <c r="M9" i="3" s="1"/>
  <c r="R9" i="3"/>
  <c r="K10" i="3"/>
  <c r="L10" i="3"/>
  <c r="M10" i="3" s="1"/>
  <c r="R10" i="3"/>
  <c r="K11" i="3"/>
  <c r="L11" i="3"/>
  <c r="M11" i="3" s="1"/>
  <c r="R11" i="3"/>
  <c r="K12" i="3"/>
  <c r="L12" i="3"/>
  <c r="M12" i="3" s="1"/>
  <c r="R12" i="3"/>
  <c r="K13" i="3"/>
  <c r="L13" i="3"/>
  <c r="M13" i="3" s="1"/>
  <c r="R13" i="3"/>
  <c r="K14" i="3"/>
  <c r="L14" i="3"/>
  <c r="M14" i="3" s="1"/>
  <c r="R14" i="3"/>
  <c r="K15" i="3"/>
  <c r="L15" i="3"/>
  <c r="M15" i="3" s="1"/>
  <c r="R15" i="3"/>
  <c r="K16" i="3"/>
  <c r="L16" i="3"/>
  <c r="M16" i="3" s="1"/>
  <c r="K17" i="3"/>
  <c r="L17" i="3"/>
  <c r="M17" i="3" s="1"/>
  <c r="K18" i="3"/>
  <c r="L18" i="3"/>
  <c r="M18" i="3" s="1"/>
  <c r="K19" i="3"/>
  <c r="L19" i="3"/>
  <c r="M19" i="3" s="1"/>
  <c r="K20" i="3"/>
  <c r="L20" i="3"/>
  <c r="M20" i="3" s="1"/>
  <c r="K21" i="3"/>
  <c r="L21" i="3"/>
  <c r="M21" i="3" s="1"/>
  <c r="K22" i="3"/>
  <c r="L22" i="3"/>
  <c r="M22" i="3" s="1"/>
  <c r="K23" i="3"/>
  <c r="L23" i="3"/>
  <c r="M23" i="3" s="1"/>
  <c r="K24" i="3"/>
  <c r="L24" i="3"/>
  <c r="M24" i="3" s="1"/>
  <c r="K25" i="3"/>
  <c r="L25" i="3"/>
  <c r="M25" i="3" s="1"/>
  <c r="K26" i="3"/>
  <c r="L26" i="3"/>
  <c r="M26" i="3" s="1"/>
  <c r="K27" i="3"/>
  <c r="L27" i="3"/>
  <c r="M27" i="3" s="1"/>
  <c r="K28" i="3"/>
  <c r="L28" i="3"/>
  <c r="M28" i="3" s="1"/>
  <c r="K29" i="3"/>
  <c r="L29" i="3"/>
  <c r="M29" i="3" s="1"/>
  <c r="K30" i="3"/>
  <c r="L30" i="3"/>
  <c r="M30" i="3" s="1"/>
  <c r="K31" i="3"/>
  <c r="L31" i="3"/>
  <c r="M31" i="3" s="1"/>
  <c r="K32" i="3"/>
  <c r="L32" i="3"/>
  <c r="M32" i="3" s="1"/>
  <c r="N32" i="3"/>
  <c r="K33" i="3"/>
  <c r="L33" i="3"/>
  <c r="M33" i="3" s="1"/>
  <c r="K34" i="3"/>
  <c r="L34" i="3"/>
  <c r="M34" i="3" s="1"/>
  <c r="K35" i="3"/>
  <c r="L35" i="3"/>
  <c r="M35" i="3" s="1"/>
  <c r="K36" i="3"/>
  <c r="L36" i="3"/>
  <c r="M36" i="3" s="1"/>
  <c r="K37" i="3"/>
  <c r="L37" i="3"/>
  <c r="M37" i="3" s="1"/>
  <c r="K38" i="3"/>
  <c r="L38" i="3"/>
  <c r="M38" i="3" s="1"/>
  <c r="K39" i="3"/>
  <c r="L39" i="3"/>
  <c r="M39" i="3" s="1"/>
  <c r="K40" i="3"/>
  <c r="L40" i="3"/>
  <c r="M40" i="3" s="1"/>
  <c r="K41" i="3"/>
  <c r="L41" i="3"/>
  <c r="M41" i="3" s="1"/>
  <c r="K42" i="3"/>
  <c r="L42" i="3"/>
  <c r="M42" i="3" s="1"/>
  <c r="N42" i="3"/>
  <c r="E47" i="3"/>
  <c r="F47" i="3"/>
  <c r="G47" i="3" s="1"/>
  <c r="K47" i="3"/>
  <c r="L47" i="3"/>
  <c r="M47" i="3" s="1"/>
  <c r="E48" i="3"/>
  <c r="F48" i="3"/>
  <c r="G48" i="3" s="1"/>
  <c r="K48" i="3"/>
  <c r="L48" i="3"/>
  <c r="M48" i="3" s="1"/>
  <c r="E49" i="3"/>
  <c r="F49" i="3"/>
  <c r="G49" i="3" s="1"/>
  <c r="H49" i="3"/>
  <c r="K49" i="3"/>
  <c r="L49" i="3"/>
  <c r="M49" i="3" s="1"/>
  <c r="E50" i="3"/>
  <c r="F50" i="3"/>
  <c r="G50" i="3" s="1"/>
  <c r="H50" i="3"/>
  <c r="K50" i="3"/>
  <c r="L50" i="3"/>
  <c r="M50" i="3" s="1"/>
  <c r="E51" i="3"/>
  <c r="F51" i="3"/>
  <c r="G51" i="3" s="1"/>
  <c r="K51" i="3"/>
  <c r="L51" i="3"/>
  <c r="M51" i="3" s="1"/>
  <c r="E52" i="3"/>
  <c r="F52" i="3"/>
  <c r="G52" i="3" s="1"/>
  <c r="K52" i="3"/>
  <c r="L52" i="3"/>
  <c r="M52" i="3" s="1"/>
  <c r="E53" i="3"/>
  <c r="F53" i="3"/>
  <c r="G53" i="3" s="1"/>
  <c r="K53" i="3"/>
  <c r="L53" i="3"/>
  <c r="M53" i="3" s="1"/>
  <c r="E54" i="3"/>
  <c r="F54" i="3"/>
  <c r="G54" i="3" s="1"/>
  <c r="K54" i="3"/>
  <c r="L54" i="3"/>
  <c r="M54" i="3" s="1"/>
  <c r="E55" i="3"/>
  <c r="F55" i="3"/>
  <c r="G55" i="3" s="1"/>
  <c r="K55" i="3"/>
  <c r="L55" i="3"/>
  <c r="M55" i="3" s="1"/>
  <c r="E56" i="3"/>
  <c r="F56" i="3"/>
  <c r="G56" i="3" s="1"/>
  <c r="K56" i="3"/>
  <c r="L56" i="3"/>
  <c r="M56" i="3" s="1"/>
  <c r="E57" i="3"/>
  <c r="F57" i="3"/>
  <c r="G57" i="3" s="1"/>
  <c r="K57" i="3"/>
  <c r="L57" i="3"/>
  <c r="M57" i="3" s="1"/>
  <c r="E58" i="3"/>
  <c r="F58" i="3"/>
  <c r="G58" i="3" s="1"/>
  <c r="K58" i="3"/>
  <c r="L58" i="3"/>
  <c r="M58" i="3" s="1"/>
  <c r="E59" i="3"/>
  <c r="F59" i="3"/>
  <c r="G59" i="3" s="1"/>
  <c r="K59" i="3"/>
  <c r="L59" i="3"/>
  <c r="M59" i="3" s="1"/>
  <c r="E60" i="3"/>
  <c r="F60" i="3"/>
  <c r="G60" i="3" s="1"/>
  <c r="K60" i="3"/>
  <c r="L60" i="3"/>
  <c r="M60" i="3" s="1"/>
  <c r="E61" i="3"/>
  <c r="F61" i="3"/>
  <c r="G61" i="3" s="1"/>
  <c r="K61" i="3"/>
  <c r="L61" i="3"/>
  <c r="M61" i="3" s="1"/>
  <c r="E62" i="3"/>
  <c r="F62" i="3"/>
  <c r="G62" i="3" s="1"/>
  <c r="K62" i="3"/>
  <c r="L62" i="3"/>
  <c r="M62" i="3" s="1"/>
  <c r="N62" i="3"/>
  <c r="E63" i="3"/>
  <c r="F63" i="3"/>
  <c r="G63" i="3" s="1"/>
  <c r="K63" i="3"/>
  <c r="L63" i="3"/>
  <c r="M63" i="3" s="1"/>
  <c r="E64" i="3"/>
  <c r="F64" i="3"/>
  <c r="G64" i="3" s="1"/>
  <c r="K64" i="3"/>
  <c r="L64" i="3"/>
  <c r="M64" i="3" s="1"/>
  <c r="E65" i="3"/>
  <c r="F65" i="3"/>
  <c r="G65" i="3" s="1"/>
  <c r="H65" i="3"/>
  <c r="K65" i="3"/>
  <c r="L65" i="3"/>
  <c r="M65" i="3" s="1"/>
  <c r="E66" i="3"/>
  <c r="F66" i="3"/>
  <c r="G66" i="3" s="1"/>
  <c r="H66" i="3"/>
  <c r="K66" i="3"/>
  <c r="L66" i="3"/>
  <c r="M66" i="3" s="1"/>
  <c r="E67" i="3"/>
  <c r="F67" i="3"/>
  <c r="G67" i="3" s="1"/>
  <c r="K67" i="3"/>
  <c r="L67" i="3"/>
  <c r="M67" i="3" s="1"/>
  <c r="E68" i="3"/>
  <c r="F68" i="3"/>
  <c r="G68" i="3" s="1"/>
  <c r="K68" i="3"/>
  <c r="L68" i="3"/>
  <c r="M68" i="3" s="1"/>
  <c r="E69" i="3"/>
  <c r="F69" i="3"/>
  <c r="G69" i="3" s="1"/>
  <c r="K69" i="3"/>
  <c r="L69" i="3"/>
  <c r="M69" i="3" s="1"/>
  <c r="E70" i="3"/>
  <c r="F70" i="3"/>
  <c r="G70" i="3" s="1"/>
  <c r="K70" i="3"/>
  <c r="L70" i="3"/>
  <c r="M70" i="3" s="1"/>
  <c r="E71" i="3"/>
  <c r="F71" i="3"/>
  <c r="G71" i="3" s="1"/>
  <c r="K71" i="3"/>
  <c r="L71" i="3"/>
  <c r="M71" i="3" s="1"/>
  <c r="E72" i="3"/>
  <c r="F72" i="3"/>
  <c r="G72" i="3" s="1"/>
  <c r="K72" i="3"/>
  <c r="L72" i="3"/>
  <c r="M72" i="3" s="1"/>
  <c r="E73" i="3"/>
  <c r="F73" i="3"/>
  <c r="G73" i="3" s="1"/>
  <c r="K73" i="3"/>
  <c r="L73" i="3"/>
  <c r="M73" i="3" s="1"/>
  <c r="E74" i="3"/>
  <c r="F74" i="3"/>
  <c r="G74" i="3" s="1"/>
  <c r="K74" i="3"/>
  <c r="L74" i="3"/>
  <c r="M74" i="3" s="1"/>
  <c r="E75" i="3"/>
  <c r="F75" i="3"/>
  <c r="G75" i="3" s="1"/>
  <c r="K75" i="3"/>
  <c r="L75" i="3"/>
  <c r="M75" i="3" s="1"/>
  <c r="E76" i="3"/>
  <c r="F76" i="3"/>
  <c r="G76" i="3" s="1"/>
  <c r="K76" i="3"/>
  <c r="L76" i="3"/>
  <c r="M76" i="3" s="1"/>
  <c r="E77" i="3"/>
  <c r="F77" i="3"/>
  <c r="G77" i="3" s="1"/>
  <c r="K77" i="3"/>
  <c r="L77" i="3"/>
  <c r="M77" i="3" s="1"/>
  <c r="E78" i="3"/>
  <c r="F78" i="3"/>
  <c r="G78" i="3" s="1"/>
  <c r="K78" i="3"/>
  <c r="L78" i="3"/>
  <c r="M78" i="3" s="1"/>
  <c r="N78" i="3"/>
  <c r="E79" i="3"/>
  <c r="F79" i="3"/>
  <c r="G79" i="3" s="1"/>
  <c r="K79" i="3"/>
  <c r="L79" i="3"/>
  <c r="M79" i="3" s="1"/>
  <c r="E80" i="3"/>
  <c r="F80" i="3"/>
  <c r="G80" i="3" s="1"/>
  <c r="K80" i="3"/>
  <c r="L80" i="3"/>
  <c r="M80" i="3" s="1"/>
  <c r="E81" i="3"/>
  <c r="F81" i="3"/>
  <c r="G81" i="3" s="1"/>
  <c r="H81" i="3"/>
  <c r="K81" i="3"/>
  <c r="L81" i="3"/>
  <c r="M81" i="3" s="1"/>
  <c r="E82" i="3"/>
  <c r="F82" i="3"/>
  <c r="G82" i="3" s="1"/>
  <c r="H82" i="3"/>
  <c r="K82" i="3"/>
  <c r="L82" i="3"/>
  <c r="M82" i="3" s="1"/>
  <c r="E83" i="3"/>
  <c r="F83" i="3"/>
  <c r="G83" i="3" s="1"/>
  <c r="K83" i="3"/>
  <c r="L83" i="3"/>
  <c r="M83" i="3" s="1"/>
  <c r="E84" i="3"/>
  <c r="F84" i="3"/>
  <c r="G84" i="3" s="1"/>
  <c r="K84" i="3"/>
  <c r="L84" i="3"/>
  <c r="M84" i="3" s="1"/>
  <c r="E85" i="3"/>
  <c r="F85" i="3"/>
  <c r="G85" i="3" s="1"/>
  <c r="K85" i="3"/>
  <c r="L85" i="3"/>
  <c r="M85" i="3" s="1"/>
  <c r="E86" i="3"/>
  <c r="F86" i="3"/>
  <c r="G86" i="3" s="1"/>
  <c r="K86" i="3"/>
  <c r="L86" i="3"/>
  <c r="M86" i="3" s="1"/>
  <c r="E87" i="3"/>
  <c r="F87" i="3"/>
  <c r="G87" i="3" s="1"/>
  <c r="K87" i="3"/>
  <c r="L87" i="3"/>
  <c r="M87" i="3" s="1"/>
  <c r="E88" i="3"/>
  <c r="F88" i="3"/>
  <c r="G88" i="3" s="1"/>
  <c r="K88" i="3"/>
  <c r="L88" i="3"/>
  <c r="M88" i="3" s="1"/>
  <c r="E89" i="3"/>
  <c r="F89" i="3"/>
  <c r="G89" i="3" s="1"/>
  <c r="K89" i="3"/>
  <c r="L89" i="3"/>
  <c r="M89" i="3" s="1"/>
  <c r="E90" i="3"/>
  <c r="F90" i="3"/>
  <c r="G90" i="3" s="1"/>
  <c r="K90" i="3"/>
  <c r="L90" i="3"/>
  <c r="M90" i="3" s="1"/>
  <c r="E91" i="3"/>
  <c r="F91" i="3"/>
  <c r="G91" i="3" s="1"/>
  <c r="K91" i="3"/>
  <c r="L91" i="3"/>
  <c r="M91" i="3" s="1"/>
  <c r="E92" i="3"/>
  <c r="F92" i="3"/>
  <c r="G92" i="3" s="1"/>
  <c r="K92" i="3"/>
  <c r="L92" i="3"/>
  <c r="M92" i="3" s="1"/>
  <c r="E93" i="3"/>
  <c r="F93" i="3"/>
  <c r="G93" i="3" s="1"/>
  <c r="K93" i="3"/>
  <c r="L93" i="3"/>
  <c r="M93" i="3" s="1"/>
  <c r="E94" i="3"/>
  <c r="F94" i="3"/>
  <c r="G94" i="3" s="1"/>
  <c r="K94" i="3"/>
  <c r="L94" i="3"/>
  <c r="M94" i="3" s="1"/>
  <c r="N94" i="3"/>
  <c r="E95" i="3"/>
  <c r="F95" i="3"/>
  <c r="G95" i="3" s="1"/>
  <c r="K95" i="3"/>
  <c r="L95" i="3"/>
  <c r="M95" i="3" s="1"/>
  <c r="E96" i="3"/>
  <c r="F96" i="3"/>
  <c r="G96" i="3" s="1"/>
  <c r="K96" i="3"/>
  <c r="L96" i="3"/>
  <c r="M96" i="3" s="1"/>
  <c r="E97" i="3"/>
  <c r="F97" i="3"/>
  <c r="G97" i="3" s="1"/>
  <c r="H97" i="3"/>
  <c r="K97" i="3"/>
  <c r="L97" i="3"/>
  <c r="M97" i="3" s="1"/>
  <c r="E98" i="3"/>
  <c r="F98" i="3"/>
  <c r="G98" i="3" s="1"/>
  <c r="H98" i="3"/>
  <c r="K98" i="3"/>
  <c r="L98" i="3"/>
  <c r="M98" i="3" s="1"/>
  <c r="E99" i="3"/>
  <c r="F99" i="3"/>
  <c r="G99" i="3" s="1"/>
  <c r="K99" i="3"/>
  <c r="L99" i="3"/>
  <c r="M99" i="3" s="1"/>
  <c r="E100" i="3"/>
  <c r="F100" i="3"/>
  <c r="G100" i="3" s="1"/>
  <c r="K100" i="3"/>
  <c r="L100" i="3"/>
  <c r="M100" i="3" s="1"/>
  <c r="E101" i="3"/>
  <c r="F101" i="3"/>
  <c r="G101" i="3" s="1"/>
  <c r="K101" i="3"/>
  <c r="L101" i="3"/>
  <c r="M101" i="3" s="1"/>
  <c r="E102" i="3"/>
  <c r="F102" i="3"/>
  <c r="G102" i="3" s="1"/>
  <c r="K102" i="3"/>
  <c r="L102" i="3"/>
  <c r="M102" i="3" s="1"/>
  <c r="E103" i="3"/>
  <c r="F103" i="3"/>
  <c r="G103" i="3" s="1"/>
  <c r="K103" i="3"/>
  <c r="L103" i="3"/>
  <c r="M103" i="3" s="1"/>
  <c r="E104" i="3"/>
  <c r="F104" i="3"/>
  <c r="G104" i="3" s="1"/>
  <c r="K104" i="3"/>
  <c r="L104" i="3"/>
  <c r="M104" i="3" s="1"/>
  <c r="E105" i="3"/>
  <c r="F105" i="3"/>
  <c r="G105" i="3" s="1"/>
  <c r="K105" i="3"/>
  <c r="L105" i="3"/>
  <c r="M105" i="3" s="1"/>
  <c r="E106" i="3"/>
  <c r="F106" i="3"/>
  <c r="G106" i="3" s="1"/>
  <c r="K106" i="3"/>
  <c r="L106" i="3"/>
  <c r="M106" i="3" s="1"/>
  <c r="E107" i="3"/>
  <c r="F107" i="3"/>
  <c r="G107" i="3" s="1"/>
  <c r="K107" i="3"/>
  <c r="L107" i="3"/>
  <c r="M107" i="3" s="1"/>
  <c r="E108" i="3"/>
  <c r="F108" i="3"/>
  <c r="G108" i="3" s="1"/>
  <c r="K108" i="3"/>
  <c r="L108" i="3"/>
  <c r="M108" i="3" s="1"/>
  <c r="E109" i="3"/>
  <c r="F109" i="3"/>
  <c r="G109" i="3" s="1"/>
  <c r="K109" i="3"/>
  <c r="L109" i="3"/>
  <c r="M109" i="3" s="1"/>
  <c r="E110" i="3"/>
  <c r="F110" i="3"/>
  <c r="G110" i="3" s="1"/>
  <c r="K110" i="3"/>
  <c r="L110" i="3"/>
  <c r="M110" i="3" s="1"/>
  <c r="N110" i="3"/>
  <c r="E111" i="3"/>
  <c r="F111" i="3"/>
  <c r="G111" i="3" s="1"/>
  <c r="K111" i="3"/>
  <c r="L111" i="3"/>
  <c r="M111" i="3" s="1"/>
  <c r="E112" i="3"/>
  <c r="F112" i="3"/>
  <c r="G112" i="3" s="1"/>
  <c r="K112" i="3"/>
  <c r="L112" i="3"/>
  <c r="M112" i="3" s="1"/>
  <c r="E113" i="3"/>
  <c r="F113" i="3"/>
  <c r="G113" i="3" s="1"/>
  <c r="H113" i="3"/>
  <c r="K113" i="3"/>
  <c r="L113" i="3"/>
  <c r="M113" i="3" s="1"/>
  <c r="E114" i="3"/>
  <c r="F114" i="3"/>
  <c r="G114" i="3" s="1"/>
  <c r="H114" i="3"/>
  <c r="K114" i="3"/>
  <c r="L114" i="3"/>
  <c r="M114" i="3" s="1"/>
  <c r="E115" i="3"/>
  <c r="F115" i="3"/>
  <c r="G115" i="3" s="1"/>
  <c r="K115" i="3"/>
  <c r="L115" i="3"/>
  <c r="M115" i="3" s="1"/>
  <c r="E116" i="3"/>
  <c r="F116" i="3"/>
  <c r="G116" i="3" s="1"/>
  <c r="K116" i="3"/>
  <c r="L116" i="3"/>
  <c r="M116" i="3" s="1"/>
  <c r="E117" i="3"/>
  <c r="F117" i="3"/>
  <c r="G117" i="3" s="1"/>
  <c r="K117" i="3"/>
  <c r="L117" i="3"/>
  <c r="M117" i="3" s="1"/>
  <c r="E118" i="3"/>
  <c r="F118" i="3"/>
  <c r="G118" i="3" s="1"/>
  <c r="K118" i="3"/>
  <c r="L118" i="3"/>
  <c r="M118" i="3" s="1"/>
  <c r="E119" i="3"/>
  <c r="F119" i="3"/>
  <c r="G119" i="3" s="1"/>
  <c r="K119" i="3"/>
  <c r="L119" i="3"/>
  <c r="M119" i="3" s="1"/>
  <c r="E120" i="3"/>
  <c r="F120" i="3"/>
  <c r="G120" i="3" s="1"/>
  <c r="K120" i="3"/>
  <c r="L120" i="3"/>
  <c r="M120" i="3" s="1"/>
  <c r="E121" i="3"/>
  <c r="F121" i="3"/>
  <c r="G121" i="3" s="1"/>
  <c r="K121" i="3"/>
  <c r="L121" i="3"/>
  <c r="M121" i="3" s="1"/>
  <c r="E122" i="3"/>
  <c r="F122" i="3"/>
  <c r="G122" i="3" s="1"/>
  <c r="K122" i="3"/>
  <c r="L122" i="3"/>
  <c r="M122" i="3" s="1"/>
  <c r="E123" i="3"/>
  <c r="F123" i="3"/>
  <c r="G123" i="3" s="1"/>
  <c r="K123" i="3"/>
  <c r="L123" i="3"/>
  <c r="M123" i="3" s="1"/>
  <c r="E124" i="3"/>
  <c r="F124" i="3"/>
  <c r="G124" i="3" s="1"/>
  <c r="K124" i="3"/>
  <c r="L124" i="3"/>
  <c r="M124" i="3" s="1"/>
  <c r="E125" i="3"/>
  <c r="F125" i="3"/>
  <c r="G125" i="3" s="1"/>
  <c r="K125" i="3"/>
  <c r="L125" i="3"/>
  <c r="M125" i="3" s="1"/>
  <c r="E126" i="3"/>
  <c r="F126" i="3"/>
  <c r="G126" i="3" s="1"/>
  <c r="K126" i="3"/>
  <c r="L126" i="3"/>
  <c r="M126" i="3" s="1"/>
  <c r="N126" i="3"/>
  <c r="E127" i="3"/>
  <c r="F127" i="3"/>
  <c r="G127" i="3" s="1"/>
  <c r="K127" i="3"/>
  <c r="L127" i="3"/>
  <c r="M127" i="3" s="1"/>
  <c r="E128" i="3"/>
  <c r="F128" i="3"/>
  <c r="G128" i="3" s="1"/>
  <c r="K128" i="3"/>
  <c r="L128" i="3"/>
  <c r="M128" i="3" s="1"/>
  <c r="E129" i="3"/>
  <c r="F129" i="3"/>
  <c r="G129" i="3" s="1"/>
  <c r="H129" i="3"/>
  <c r="K129" i="3"/>
  <c r="L129" i="3"/>
  <c r="M129" i="3" s="1"/>
  <c r="E130" i="3"/>
  <c r="F130" i="3"/>
  <c r="G130" i="3" s="1"/>
  <c r="H130" i="3"/>
  <c r="K130" i="3"/>
  <c r="L130" i="3"/>
  <c r="M130" i="3" s="1"/>
  <c r="E131" i="3"/>
  <c r="F131" i="3"/>
  <c r="G131" i="3" s="1"/>
  <c r="K131" i="3"/>
  <c r="L131" i="3"/>
  <c r="M131" i="3" s="1"/>
  <c r="E132" i="3"/>
  <c r="F132" i="3"/>
  <c r="G132" i="3" s="1"/>
  <c r="K132" i="3"/>
  <c r="L132" i="3"/>
  <c r="M132" i="3" s="1"/>
  <c r="E133" i="3"/>
  <c r="F133" i="3"/>
  <c r="G133" i="3" s="1"/>
  <c r="K133" i="3"/>
  <c r="L133" i="3"/>
  <c r="M133" i="3" s="1"/>
  <c r="E134" i="3"/>
  <c r="F134" i="3"/>
  <c r="G134" i="3" s="1"/>
  <c r="K134" i="3"/>
  <c r="L134" i="3"/>
  <c r="M134" i="3" s="1"/>
  <c r="E135" i="3"/>
  <c r="F135" i="3"/>
  <c r="G135" i="3" s="1"/>
  <c r="K135" i="3"/>
  <c r="L135" i="3"/>
  <c r="M135" i="3" s="1"/>
  <c r="E136" i="3"/>
  <c r="F136" i="3"/>
  <c r="G136" i="3" s="1"/>
  <c r="K136" i="3"/>
  <c r="L136" i="3"/>
  <c r="M136" i="3" s="1"/>
  <c r="E137" i="3"/>
  <c r="F137" i="3"/>
  <c r="G137" i="3" s="1"/>
  <c r="K137" i="3"/>
  <c r="L137" i="3"/>
  <c r="M137" i="3" s="1"/>
  <c r="E138" i="3"/>
  <c r="F138" i="3"/>
  <c r="G138" i="3" s="1"/>
  <c r="K138" i="3"/>
  <c r="L138" i="3"/>
  <c r="M138" i="3" s="1"/>
  <c r="E139" i="3"/>
  <c r="F139" i="3"/>
  <c r="G139" i="3" s="1"/>
  <c r="K139" i="3"/>
  <c r="L139" i="3"/>
  <c r="M139" i="3" s="1"/>
  <c r="E140" i="3"/>
  <c r="F140" i="3"/>
  <c r="G140" i="3" s="1"/>
  <c r="K140" i="3"/>
  <c r="L140" i="3"/>
  <c r="M140" i="3" s="1"/>
  <c r="E141" i="3"/>
  <c r="F141" i="3"/>
  <c r="G141" i="3" s="1"/>
  <c r="K141" i="3"/>
  <c r="L141" i="3"/>
  <c r="M141" i="3" s="1"/>
  <c r="E142" i="3"/>
  <c r="F142" i="3"/>
  <c r="G142" i="3" s="1"/>
  <c r="K142" i="3"/>
  <c r="L142" i="3"/>
  <c r="M142" i="3" s="1"/>
  <c r="N142" i="3"/>
  <c r="E143" i="3"/>
  <c r="F143" i="3"/>
  <c r="G143" i="3" s="1"/>
  <c r="K143" i="3"/>
  <c r="L143" i="3"/>
  <c r="M143" i="3" s="1"/>
  <c r="E144" i="3"/>
  <c r="F144" i="3"/>
  <c r="G144" i="3" s="1"/>
  <c r="K144" i="3"/>
  <c r="L144" i="3"/>
  <c r="M144" i="3" s="1"/>
  <c r="E145" i="3"/>
  <c r="F145" i="3"/>
  <c r="G145" i="3" s="1"/>
  <c r="H145" i="3"/>
  <c r="K145" i="3"/>
  <c r="L145" i="3"/>
  <c r="M145" i="3" s="1"/>
  <c r="E146" i="3"/>
  <c r="F146" i="3"/>
  <c r="G146" i="3" s="1"/>
  <c r="H146" i="3"/>
  <c r="K146" i="3"/>
  <c r="L146" i="3"/>
  <c r="M146" i="3" s="1"/>
  <c r="E147" i="3"/>
  <c r="F147" i="3"/>
  <c r="G147" i="3" s="1"/>
  <c r="K147" i="3"/>
  <c r="L147" i="3"/>
  <c r="M147" i="3" s="1"/>
  <c r="E148" i="3"/>
  <c r="F148" i="3"/>
  <c r="G148" i="3" s="1"/>
  <c r="K148" i="3"/>
  <c r="L148" i="3"/>
  <c r="M148" i="3" s="1"/>
  <c r="E149" i="3"/>
  <c r="F149" i="3"/>
  <c r="G149" i="3" s="1"/>
  <c r="K149" i="3"/>
  <c r="L149" i="3"/>
  <c r="M149" i="3" s="1"/>
  <c r="E150" i="3"/>
  <c r="F150" i="3"/>
  <c r="G150" i="3" s="1"/>
  <c r="K150" i="3"/>
  <c r="L150" i="3"/>
  <c r="M150" i="3" s="1"/>
  <c r="E151" i="3"/>
  <c r="F151" i="3"/>
  <c r="G151" i="3" s="1"/>
  <c r="K151" i="3"/>
  <c r="L151" i="3"/>
  <c r="M151" i="3" s="1"/>
  <c r="E152" i="3"/>
  <c r="F152" i="3"/>
  <c r="G152" i="3" s="1"/>
  <c r="K152" i="3"/>
  <c r="L152" i="3"/>
  <c r="M152" i="3" s="1"/>
  <c r="E153" i="3"/>
  <c r="F153" i="3"/>
  <c r="G153" i="3" s="1"/>
  <c r="K153" i="3"/>
  <c r="L153" i="3"/>
  <c r="M153" i="3"/>
  <c r="E154" i="3"/>
  <c r="F154" i="3"/>
  <c r="G154" i="3" s="1"/>
  <c r="K154" i="3"/>
  <c r="L154" i="3"/>
  <c r="M154" i="3" s="1"/>
  <c r="E155" i="3"/>
  <c r="F155" i="3"/>
  <c r="G155" i="3" s="1"/>
  <c r="K155" i="3"/>
  <c r="L155" i="3"/>
  <c r="M155" i="3" s="1"/>
  <c r="E156" i="3"/>
  <c r="F156" i="3"/>
  <c r="G156" i="3" s="1"/>
  <c r="K156" i="3"/>
  <c r="L156" i="3"/>
  <c r="M156" i="3" s="1"/>
  <c r="E157" i="3"/>
  <c r="F157" i="3"/>
  <c r="G157" i="3" s="1"/>
  <c r="K157" i="3"/>
  <c r="L157" i="3"/>
  <c r="M157" i="3" s="1"/>
  <c r="E158" i="3"/>
  <c r="F158" i="3"/>
  <c r="G158" i="3" s="1"/>
  <c r="K158" i="3"/>
  <c r="L158" i="3"/>
  <c r="M158" i="3" s="1"/>
  <c r="N158" i="3"/>
  <c r="E159" i="3"/>
  <c r="F159" i="3"/>
  <c r="G159" i="3" s="1"/>
  <c r="K159" i="3"/>
  <c r="L159" i="3"/>
  <c r="M159" i="3" s="1"/>
  <c r="E160" i="3"/>
  <c r="F160" i="3"/>
  <c r="G160" i="3" s="1"/>
  <c r="K160" i="3"/>
  <c r="L160" i="3"/>
  <c r="M160" i="3" s="1"/>
  <c r="E161" i="3"/>
  <c r="F161" i="3"/>
  <c r="G161" i="3" s="1"/>
  <c r="H161" i="3"/>
  <c r="K161" i="3"/>
  <c r="L161" i="3"/>
  <c r="M161" i="3" s="1"/>
  <c r="E162" i="3"/>
  <c r="F162" i="3"/>
  <c r="G162" i="3" s="1"/>
  <c r="H162" i="3"/>
  <c r="K162" i="3"/>
  <c r="L162" i="3"/>
  <c r="M162" i="3" s="1"/>
  <c r="E163" i="3"/>
  <c r="F163" i="3"/>
  <c r="G163" i="3" s="1"/>
  <c r="K163" i="3"/>
  <c r="L163" i="3"/>
  <c r="M163" i="3" s="1"/>
  <c r="E164" i="3"/>
  <c r="F164" i="3"/>
  <c r="G164" i="3" s="1"/>
  <c r="K164" i="3"/>
  <c r="L164" i="3"/>
  <c r="M164" i="3" s="1"/>
  <c r="E165" i="3"/>
  <c r="F165" i="3"/>
  <c r="G165" i="3" s="1"/>
  <c r="K165" i="3"/>
  <c r="L165" i="3"/>
  <c r="M165" i="3" s="1"/>
  <c r="E166" i="3"/>
  <c r="F166" i="3"/>
  <c r="G166" i="3" s="1"/>
  <c r="K166" i="3"/>
  <c r="L166" i="3"/>
  <c r="M166" i="3" s="1"/>
  <c r="E167" i="3"/>
  <c r="F167" i="3"/>
  <c r="G167" i="3" s="1"/>
  <c r="K167" i="3"/>
  <c r="L167" i="3"/>
  <c r="M167" i="3" s="1"/>
  <c r="E168" i="3"/>
  <c r="F168" i="3"/>
  <c r="G168" i="3" s="1"/>
  <c r="K168" i="3"/>
  <c r="L168" i="3"/>
  <c r="M168" i="3" s="1"/>
  <c r="E169" i="3"/>
  <c r="F169" i="3"/>
  <c r="G169" i="3" s="1"/>
  <c r="K169" i="3"/>
  <c r="L169" i="3"/>
  <c r="M169" i="3" s="1"/>
  <c r="E170" i="3"/>
  <c r="F170" i="3"/>
  <c r="G170" i="3" s="1"/>
  <c r="K170" i="3"/>
  <c r="L170" i="3"/>
  <c r="M170" i="3" s="1"/>
  <c r="E171" i="3"/>
  <c r="F171" i="3"/>
  <c r="G171" i="3" s="1"/>
  <c r="K171" i="3"/>
  <c r="L171" i="3"/>
  <c r="M171" i="3" s="1"/>
  <c r="E172" i="3"/>
  <c r="F172" i="3"/>
  <c r="G172" i="3" s="1"/>
  <c r="K172" i="3"/>
  <c r="L172" i="3"/>
  <c r="M172" i="3" s="1"/>
  <c r="E173" i="3"/>
  <c r="F173" i="3"/>
  <c r="G173" i="3" s="1"/>
  <c r="K173" i="3"/>
  <c r="L173" i="3"/>
  <c r="M173" i="3" s="1"/>
  <c r="E174" i="3"/>
  <c r="F174" i="3"/>
  <c r="G174" i="3" s="1"/>
  <c r="K174" i="3"/>
  <c r="L174" i="3"/>
  <c r="M174" i="3" s="1"/>
  <c r="N174" i="3"/>
  <c r="E175" i="3"/>
  <c r="F175" i="3"/>
  <c r="G175" i="3" s="1"/>
  <c r="K175" i="3"/>
  <c r="L175" i="3"/>
  <c r="M175" i="3" s="1"/>
  <c r="E176" i="3"/>
  <c r="F176" i="3"/>
  <c r="G176" i="3" s="1"/>
  <c r="K176" i="3"/>
  <c r="L176" i="3"/>
  <c r="M176" i="3" s="1"/>
  <c r="E177" i="3"/>
  <c r="F177" i="3"/>
  <c r="G177" i="3" s="1"/>
  <c r="H177" i="3"/>
  <c r="K177" i="3"/>
  <c r="L177" i="3"/>
  <c r="M177" i="3" s="1"/>
  <c r="E178" i="3"/>
  <c r="F178" i="3"/>
  <c r="G178" i="3" s="1"/>
  <c r="H178" i="3"/>
  <c r="K178" i="3"/>
  <c r="L178" i="3"/>
  <c r="M178" i="3" s="1"/>
  <c r="E179" i="3"/>
  <c r="F179" i="3"/>
  <c r="G179" i="3" s="1"/>
  <c r="K179" i="3"/>
  <c r="L179" i="3"/>
  <c r="M179" i="3" s="1"/>
  <c r="E180" i="3"/>
  <c r="F180" i="3"/>
  <c r="G180" i="3" s="1"/>
  <c r="K180" i="3"/>
  <c r="L180" i="3"/>
  <c r="M180" i="3" s="1"/>
  <c r="E181" i="3"/>
  <c r="F181" i="3"/>
  <c r="G181" i="3" s="1"/>
  <c r="K181" i="3"/>
  <c r="L181" i="3"/>
  <c r="M181" i="3" s="1"/>
  <c r="E182" i="3"/>
  <c r="F182" i="3"/>
  <c r="G182" i="3" s="1"/>
  <c r="K182" i="3"/>
  <c r="L182" i="3"/>
  <c r="M182" i="3" s="1"/>
  <c r="E183" i="3"/>
  <c r="F183" i="3"/>
  <c r="G183" i="3" s="1"/>
  <c r="K183" i="3"/>
  <c r="L183" i="3"/>
  <c r="M183" i="3" s="1"/>
  <c r="E184" i="3"/>
  <c r="F184" i="3"/>
  <c r="G184" i="3" s="1"/>
  <c r="K184" i="3"/>
  <c r="L184" i="3"/>
  <c r="M184" i="3" s="1"/>
  <c r="E185" i="3"/>
  <c r="F185" i="3"/>
  <c r="G185" i="3" s="1"/>
  <c r="K185" i="3"/>
  <c r="L185" i="3"/>
  <c r="M185" i="3" s="1"/>
  <c r="E186" i="3"/>
  <c r="F186" i="3"/>
  <c r="G186" i="3" s="1"/>
  <c r="K186" i="3"/>
  <c r="L186" i="3"/>
  <c r="M186" i="3" s="1"/>
  <c r="E187" i="3"/>
  <c r="F187" i="3"/>
  <c r="G187" i="3" s="1"/>
  <c r="K187" i="3"/>
  <c r="L187" i="3"/>
  <c r="M187" i="3" s="1"/>
  <c r="E188" i="3"/>
  <c r="F188" i="3"/>
  <c r="G188" i="3" s="1"/>
  <c r="K188" i="3"/>
  <c r="L188" i="3"/>
  <c r="M188" i="3" s="1"/>
  <c r="E189" i="3"/>
  <c r="F189" i="3"/>
  <c r="G189" i="3" s="1"/>
  <c r="K189" i="3"/>
  <c r="L189" i="3"/>
  <c r="M189" i="3" s="1"/>
  <c r="E190" i="3"/>
  <c r="F190" i="3"/>
  <c r="G190" i="3" s="1"/>
  <c r="K190" i="3"/>
  <c r="L190" i="3"/>
  <c r="M190" i="3" s="1"/>
  <c r="N190" i="3"/>
  <c r="E191" i="3"/>
  <c r="F191" i="3"/>
  <c r="G191" i="3" s="1"/>
  <c r="K191" i="3"/>
  <c r="L191" i="3"/>
  <c r="M191" i="3" s="1"/>
  <c r="E192" i="3"/>
  <c r="F192" i="3"/>
  <c r="G192" i="3" s="1"/>
  <c r="K192" i="3"/>
  <c r="L192" i="3"/>
  <c r="M192" i="3" s="1"/>
  <c r="E193" i="3"/>
  <c r="F193" i="3"/>
  <c r="G193" i="3" s="1"/>
  <c r="H193" i="3"/>
  <c r="K193" i="3"/>
  <c r="L193" i="3"/>
  <c r="M193" i="3" s="1"/>
  <c r="E194" i="3"/>
  <c r="F194" i="3"/>
  <c r="G194" i="3" s="1"/>
  <c r="H194" i="3"/>
  <c r="K194" i="3"/>
  <c r="L194" i="3"/>
  <c r="M194" i="3" s="1"/>
  <c r="E195" i="3"/>
  <c r="F195" i="3"/>
  <c r="G195" i="3" s="1"/>
  <c r="K195" i="3"/>
  <c r="L195" i="3"/>
  <c r="M195" i="3" s="1"/>
  <c r="E196" i="3"/>
  <c r="F196" i="3"/>
  <c r="G196" i="3" s="1"/>
  <c r="K196" i="3"/>
  <c r="L196" i="3"/>
  <c r="M196" i="3" s="1"/>
  <c r="E197" i="3"/>
  <c r="F197" i="3"/>
  <c r="G197" i="3" s="1"/>
  <c r="K197" i="3"/>
  <c r="L197" i="3"/>
  <c r="M197" i="3" s="1"/>
  <c r="E198" i="3"/>
  <c r="F198" i="3"/>
  <c r="G198" i="3" s="1"/>
  <c r="K198" i="3"/>
  <c r="L198" i="3"/>
  <c r="M198" i="3" s="1"/>
  <c r="E199" i="3"/>
  <c r="F199" i="3"/>
  <c r="G199" i="3" s="1"/>
  <c r="K199" i="3"/>
  <c r="L199" i="3"/>
  <c r="M199" i="3" s="1"/>
  <c r="E200" i="3"/>
  <c r="F200" i="3"/>
  <c r="G200" i="3" s="1"/>
  <c r="K200" i="3"/>
  <c r="L200" i="3"/>
  <c r="M200" i="3" s="1"/>
  <c r="E201" i="3"/>
  <c r="F201" i="3"/>
  <c r="G201" i="3" s="1"/>
  <c r="K201" i="3"/>
  <c r="L201" i="3"/>
  <c r="M201" i="3" s="1"/>
  <c r="E202" i="3"/>
  <c r="F202" i="3"/>
  <c r="G202" i="3" s="1"/>
  <c r="K202" i="3"/>
  <c r="L202" i="3"/>
  <c r="M202" i="3" s="1"/>
  <c r="E203" i="3"/>
  <c r="F203" i="3"/>
  <c r="G203" i="3" s="1"/>
  <c r="K203" i="3"/>
  <c r="L203" i="3"/>
  <c r="M203" i="3" s="1"/>
  <c r="E204" i="3"/>
  <c r="F204" i="3"/>
  <c r="G204" i="3" s="1"/>
  <c r="K204" i="3"/>
  <c r="L204" i="3"/>
  <c r="M204" i="3" s="1"/>
  <c r="E205" i="3"/>
  <c r="F205" i="3"/>
  <c r="G205" i="3" s="1"/>
  <c r="K205" i="3"/>
  <c r="L205" i="3"/>
  <c r="M205" i="3" s="1"/>
  <c r="E206" i="3"/>
  <c r="F206" i="3"/>
  <c r="G206" i="3" s="1"/>
  <c r="K206" i="3"/>
  <c r="L206" i="3"/>
  <c r="M206" i="3" s="1"/>
  <c r="N206" i="3"/>
  <c r="E207" i="3"/>
  <c r="F207" i="3"/>
  <c r="G207" i="3" s="1"/>
  <c r="K207" i="3"/>
  <c r="L207" i="3"/>
  <c r="M207" i="3" s="1"/>
  <c r="E208" i="3"/>
  <c r="F208" i="3"/>
  <c r="G208" i="3" s="1"/>
  <c r="K208" i="3"/>
  <c r="L208" i="3"/>
  <c r="M208" i="3" s="1"/>
  <c r="E209" i="3"/>
  <c r="F209" i="3"/>
  <c r="G209" i="3" s="1"/>
  <c r="H209" i="3"/>
  <c r="K209" i="3"/>
  <c r="L209" i="3"/>
  <c r="M209" i="3" s="1"/>
  <c r="E210" i="3"/>
  <c r="F210" i="3"/>
  <c r="G210" i="3" s="1"/>
  <c r="H210" i="3"/>
  <c r="K210" i="3"/>
  <c r="L210" i="3"/>
  <c r="M210" i="3" s="1"/>
  <c r="E211" i="3"/>
  <c r="F211" i="3"/>
  <c r="G211" i="3" s="1"/>
  <c r="K211" i="3"/>
  <c r="L211" i="3"/>
  <c r="M211" i="3" s="1"/>
  <c r="E212" i="3"/>
  <c r="F212" i="3"/>
  <c r="G212" i="3" s="1"/>
  <c r="K212" i="3"/>
  <c r="L212" i="3"/>
  <c r="M212" i="3" s="1"/>
  <c r="E213" i="3"/>
  <c r="F213" i="3"/>
  <c r="G213" i="3" s="1"/>
  <c r="K213" i="3"/>
  <c r="L213" i="3"/>
  <c r="M213" i="3" s="1"/>
  <c r="E214" i="3"/>
  <c r="F214" i="3"/>
  <c r="G214" i="3" s="1"/>
  <c r="K214" i="3"/>
  <c r="L214" i="3"/>
  <c r="M214" i="3" s="1"/>
  <c r="E215" i="3"/>
  <c r="F215" i="3"/>
  <c r="G215" i="3" s="1"/>
  <c r="K215" i="3"/>
  <c r="L215" i="3"/>
  <c r="M215" i="3" s="1"/>
  <c r="E216" i="3"/>
  <c r="F216" i="3"/>
  <c r="G216" i="3" s="1"/>
  <c r="K216" i="3"/>
  <c r="L216" i="3"/>
  <c r="M216" i="3" s="1"/>
  <c r="E217" i="3"/>
  <c r="F217" i="3"/>
  <c r="G217" i="3" s="1"/>
  <c r="K217" i="3"/>
  <c r="L217" i="3"/>
  <c r="M217" i="3" s="1"/>
  <c r="E218" i="3"/>
  <c r="F218" i="3"/>
  <c r="G218" i="3" s="1"/>
  <c r="K218" i="3"/>
  <c r="L218" i="3"/>
  <c r="M218" i="3" s="1"/>
  <c r="E219" i="3"/>
  <c r="F219" i="3"/>
  <c r="G219" i="3" s="1"/>
  <c r="K219" i="3"/>
  <c r="L219" i="3"/>
  <c r="M219" i="3" s="1"/>
  <c r="E220" i="3"/>
  <c r="F220" i="3"/>
  <c r="G220" i="3" s="1"/>
  <c r="K220" i="3"/>
  <c r="L220" i="3"/>
  <c r="M220" i="3" s="1"/>
  <c r="E221" i="3"/>
  <c r="F221" i="3"/>
  <c r="G221" i="3" s="1"/>
  <c r="K221" i="3"/>
  <c r="L221" i="3"/>
  <c r="M221" i="3" s="1"/>
  <c r="E222" i="3"/>
  <c r="F222" i="3"/>
  <c r="G222" i="3" s="1"/>
  <c r="K222" i="3"/>
  <c r="L222" i="3"/>
  <c r="M222" i="3" s="1"/>
  <c r="N222" i="3"/>
  <c r="E223" i="3"/>
  <c r="F223" i="3"/>
  <c r="G223" i="3" s="1"/>
  <c r="K223" i="3"/>
  <c r="L223" i="3"/>
  <c r="M223" i="3" s="1"/>
  <c r="E224" i="3"/>
  <c r="F224" i="3"/>
  <c r="G224" i="3" s="1"/>
  <c r="K224" i="3"/>
  <c r="L224" i="3"/>
  <c r="M224" i="3" s="1"/>
  <c r="E225" i="3"/>
  <c r="F225" i="3"/>
  <c r="G225" i="3" s="1"/>
  <c r="H225" i="3"/>
  <c r="K225" i="3"/>
  <c r="L225" i="3"/>
  <c r="M225" i="3" s="1"/>
  <c r="E226" i="3"/>
  <c r="F226" i="3"/>
  <c r="G226" i="3" s="1"/>
  <c r="H226" i="3"/>
  <c r="K226" i="3"/>
  <c r="L226" i="3"/>
  <c r="M226" i="3" s="1"/>
  <c r="E227" i="3"/>
  <c r="F227" i="3"/>
  <c r="G227" i="3" s="1"/>
  <c r="K227" i="3"/>
  <c r="L227" i="3"/>
  <c r="M227" i="3" s="1"/>
  <c r="E228" i="3"/>
  <c r="F228" i="3"/>
  <c r="G228" i="3" s="1"/>
  <c r="K228" i="3"/>
  <c r="L228" i="3"/>
  <c r="M228" i="3" s="1"/>
  <c r="E229" i="3"/>
  <c r="F229" i="3"/>
  <c r="G229" i="3" s="1"/>
  <c r="K229" i="3"/>
  <c r="L229" i="3"/>
  <c r="M229" i="3" s="1"/>
  <c r="E230" i="3"/>
  <c r="F230" i="3"/>
  <c r="G230" i="3" s="1"/>
  <c r="K230" i="3"/>
  <c r="L230" i="3"/>
  <c r="M230" i="3" s="1"/>
  <c r="E231" i="3"/>
  <c r="F231" i="3"/>
  <c r="G231" i="3" s="1"/>
  <c r="K231" i="3"/>
  <c r="L231" i="3"/>
  <c r="M231" i="3" s="1"/>
  <c r="E232" i="3"/>
  <c r="F232" i="3"/>
  <c r="G232" i="3" s="1"/>
  <c r="K232" i="3"/>
  <c r="L232" i="3"/>
  <c r="M232" i="3" s="1"/>
  <c r="E233" i="3"/>
  <c r="F233" i="3"/>
  <c r="G233" i="3" s="1"/>
  <c r="K233" i="3"/>
  <c r="L233" i="3"/>
  <c r="M233" i="3" s="1"/>
  <c r="E234" i="3"/>
  <c r="F234" i="3"/>
  <c r="G234" i="3" s="1"/>
  <c r="K234" i="3"/>
  <c r="L234" i="3"/>
  <c r="M234" i="3" s="1"/>
  <c r="E235" i="3"/>
  <c r="F235" i="3"/>
  <c r="G235" i="3" s="1"/>
  <c r="K235" i="3"/>
  <c r="L235" i="3"/>
  <c r="M235" i="3" s="1"/>
  <c r="E236" i="3"/>
  <c r="F236" i="3"/>
  <c r="G236" i="3" s="1"/>
  <c r="K236" i="3"/>
  <c r="L236" i="3"/>
  <c r="M236" i="3" s="1"/>
  <c r="E237" i="3"/>
  <c r="F237" i="3"/>
  <c r="G237" i="3" s="1"/>
  <c r="K237" i="3"/>
  <c r="L237" i="3"/>
  <c r="M237" i="3" s="1"/>
  <c r="E238" i="3"/>
  <c r="F238" i="3"/>
  <c r="G238" i="3" s="1"/>
  <c r="K238" i="3"/>
  <c r="L238" i="3"/>
  <c r="M238" i="3" s="1"/>
  <c r="N238" i="3"/>
  <c r="E239" i="3"/>
  <c r="F239" i="3"/>
  <c r="G239" i="3" s="1"/>
  <c r="K239" i="3"/>
  <c r="L239" i="3"/>
  <c r="M239" i="3" s="1"/>
  <c r="E240" i="3"/>
  <c r="F240" i="3"/>
  <c r="G240" i="3" s="1"/>
  <c r="K240" i="3"/>
  <c r="L240" i="3"/>
  <c r="M240" i="3" s="1"/>
  <c r="E241" i="3"/>
  <c r="F241" i="3"/>
  <c r="G241" i="3" s="1"/>
  <c r="H241" i="3"/>
  <c r="K241" i="3"/>
  <c r="L241" i="3"/>
  <c r="M241" i="3" s="1"/>
  <c r="E242" i="3"/>
  <c r="F242" i="3"/>
  <c r="G242" i="3" s="1"/>
  <c r="H242" i="3"/>
  <c r="K242" i="3"/>
  <c r="L242" i="3"/>
  <c r="M242" i="3" s="1"/>
  <c r="E243" i="3"/>
  <c r="F243" i="3"/>
  <c r="G243" i="3" s="1"/>
  <c r="K243" i="3"/>
  <c r="L243" i="3"/>
  <c r="M243" i="3" s="1"/>
  <c r="E244" i="3"/>
  <c r="F244" i="3"/>
  <c r="G244" i="3" s="1"/>
  <c r="K244" i="3"/>
  <c r="L244" i="3"/>
  <c r="M244" i="3" s="1"/>
  <c r="E245" i="3"/>
  <c r="F245" i="3"/>
  <c r="G245" i="3" s="1"/>
  <c r="K245" i="3"/>
  <c r="L245" i="3"/>
  <c r="M245" i="3" s="1"/>
  <c r="E246" i="3"/>
  <c r="F246" i="3"/>
  <c r="G246" i="3" s="1"/>
  <c r="K246" i="3"/>
  <c r="L246" i="3"/>
  <c r="M246" i="3" s="1"/>
  <c r="E247" i="3"/>
  <c r="F247" i="3"/>
  <c r="G247" i="3" s="1"/>
  <c r="K247" i="3"/>
  <c r="L247" i="3"/>
  <c r="M247" i="3" s="1"/>
  <c r="E248" i="3"/>
  <c r="F248" i="3"/>
  <c r="G248" i="3" s="1"/>
  <c r="K248" i="3"/>
  <c r="L248" i="3"/>
  <c r="M248" i="3" s="1"/>
  <c r="E249" i="3"/>
  <c r="F249" i="3"/>
  <c r="G249" i="3" s="1"/>
  <c r="K249" i="3"/>
  <c r="L249" i="3"/>
  <c r="M249" i="3" s="1"/>
  <c r="E250" i="3"/>
  <c r="F250" i="3"/>
  <c r="G250" i="3" s="1"/>
  <c r="K250" i="3"/>
  <c r="L250" i="3"/>
  <c r="M250" i="3" s="1"/>
  <c r="E251" i="3"/>
  <c r="F251" i="3"/>
  <c r="G251" i="3" s="1"/>
  <c r="K251" i="3"/>
  <c r="L251" i="3"/>
  <c r="M251" i="3" s="1"/>
  <c r="E252" i="3"/>
  <c r="F252" i="3"/>
  <c r="G252" i="3" s="1"/>
  <c r="K252" i="3"/>
  <c r="L252" i="3"/>
  <c r="M252" i="3" s="1"/>
  <c r="N252" i="3"/>
  <c r="E253" i="3"/>
  <c r="H253" i="3" s="1"/>
  <c r="F253" i="3"/>
  <c r="G253" i="3" s="1"/>
  <c r="K253" i="3"/>
  <c r="L253" i="3"/>
  <c r="M253" i="3" s="1"/>
  <c r="E254" i="3"/>
  <c r="F254" i="3"/>
  <c r="G254" i="3" s="1"/>
  <c r="K254" i="3"/>
  <c r="L254" i="3"/>
  <c r="M254" i="3" s="1"/>
  <c r="E255" i="3"/>
  <c r="F255" i="3"/>
  <c r="G255" i="3" s="1"/>
  <c r="H255" i="3"/>
  <c r="K255" i="3"/>
  <c r="L255" i="3"/>
  <c r="M255" i="3" s="1"/>
  <c r="E256" i="3"/>
  <c r="F256" i="3"/>
  <c r="G256" i="3" s="1"/>
  <c r="H256" i="3"/>
  <c r="K256" i="3"/>
  <c r="L256" i="3"/>
  <c r="M256" i="3" s="1"/>
  <c r="E257" i="3"/>
  <c r="F257" i="3"/>
  <c r="G257" i="3" s="1"/>
  <c r="K257" i="3"/>
  <c r="L257" i="3"/>
  <c r="M257" i="3" s="1"/>
  <c r="E258" i="3"/>
  <c r="F258" i="3"/>
  <c r="G258" i="3" s="1"/>
  <c r="K258" i="3"/>
  <c r="L258" i="3"/>
  <c r="M258" i="3" s="1"/>
  <c r="E259" i="3"/>
  <c r="F259" i="3"/>
  <c r="G259" i="3" s="1"/>
  <c r="K259" i="3"/>
  <c r="L259" i="3"/>
  <c r="M259" i="3" s="1"/>
  <c r="E260" i="3"/>
  <c r="F260" i="3"/>
  <c r="G260" i="3" s="1"/>
  <c r="K260" i="3"/>
  <c r="L260" i="3"/>
  <c r="M260" i="3" s="1"/>
  <c r="N260" i="3"/>
  <c r="E261" i="3"/>
  <c r="F261" i="3"/>
  <c r="G261" i="3" s="1"/>
  <c r="K261" i="3"/>
  <c r="L261" i="3"/>
  <c r="M261" i="3" s="1"/>
  <c r="E262" i="3"/>
  <c r="F262" i="3"/>
  <c r="G262" i="3" s="1"/>
  <c r="K262" i="3"/>
  <c r="L262" i="3"/>
  <c r="M262" i="3" s="1"/>
  <c r="E263" i="3"/>
  <c r="F263" i="3"/>
  <c r="G263" i="3" s="1"/>
  <c r="H263" i="3"/>
  <c r="K263" i="3"/>
  <c r="L263" i="3"/>
  <c r="M263" i="3" s="1"/>
  <c r="E264" i="3"/>
  <c r="F264" i="3"/>
  <c r="G264" i="3" s="1"/>
  <c r="H264" i="3"/>
  <c r="K264" i="3"/>
  <c r="L264" i="3"/>
  <c r="M264" i="3" s="1"/>
  <c r="E265" i="3"/>
  <c r="F265" i="3"/>
  <c r="G265" i="3" s="1"/>
  <c r="K265" i="3"/>
  <c r="L265" i="3"/>
  <c r="M265" i="3" s="1"/>
  <c r="E266" i="3"/>
  <c r="F266" i="3"/>
  <c r="G266" i="3" s="1"/>
  <c r="K266" i="3"/>
  <c r="L266" i="3"/>
  <c r="M266" i="3" s="1"/>
  <c r="E267" i="3"/>
  <c r="F267" i="3"/>
  <c r="G267" i="3" s="1"/>
  <c r="K267" i="3"/>
  <c r="L267" i="3"/>
  <c r="M267" i="3" s="1"/>
  <c r="E268" i="3"/>
  <c r="F268" i="3"/>
  <c r="G268" i="3" s="1"/>
  <c r="K268" i="3"/>
  <c r="L268" i="3"/>
  <c r="M268" i="3" s="1"/>
  <c r="E269" i="3"/>
  <c r="F269" i="3"/>
  <c r="G269" i="3" s="1"/>
  <c r="K269" i="3"/>
  <c r="L269" i="3"/>
  <c r="M269" i="3" s="1"/>
  <c r="E270" i="3"/>
  <c r="F270" i="3"/>
  <c r="G270" i="3" s="1"/>
  <c r="K270" i="3"/>
  <c r="L270" i="3"/>
  <c r="M270" i="3" s="1"/>
  <c r="E271" i="3"/>
  <c r="F271" i="3"/>
  <c r="G271" i="3" s="1"/>
  <c r="K271" i="3"/>
  <c r="L271" i="3"/>
  <c r="M271" i="3" s="1"/>
  <c r="E272" i="3"/>
  <c r="F272" i="3"/>
  <c r="G272" i="3" s="1"/>
  <c r="K272" i="3"/>
  <c r="L272" i="3"/>
  <c r="M272" i="3" s="1"/>
  <c r="E273" i="3"/>
  <c r="F273" i="3"/>
  <c r="G273" i="3" s="1"/>
  <c r="K273" i="3"/>
  <c r="L273" i="3"/>
  <c r="M273" i="3" s="1"/>
  <c r="E274" i="3"/>
  <c r="F274" i="3"/>
  <c r="G274" i="3" s="1"/>
  <c r="K274" i="3"/>
  <c r="L274" i="3"/>
  <c r="M274" i="3" s="1"/>
  <c r="E275" i="3"/>
  <c r="F275" i="3"/>
  <c r="G275" i="3" s="1"/>
  <c r="K275" i="3"/>
  <c r="L275" i="3"/>
  <c r="M275" i="3" s="1"/>
  <c r="E276" i="3"/>
  <c r="F276" i="3"/>
  <c r="G276" i="3" s="1"/>
  <c r="K276" i="3"/>
  <c r="L276" i="3"/>
  <c r="M276" i="3" s="1"/>
  <c r="N276" i="3"/>
  <c r="E277" i="3"/>
  <c r="F277" i="3"/>
  <c r="G277" i="3" s="1"/>
  <c r="K277" i="3"/>
  <c r="L277" i="3"/>
  <c r="M277" i="3" s="1"/>
  <c r="E278" i="3"/>
  <c r="F278" i="3"/>
  <c r="G278" i="3" s="1"/>
  <c r="K278" i="3"/>
  <c r="L278" i="3"/>
  <c r="M278" i="3" s="1"/>
  <c r="E279" i="3"/>
  <c r="F279" i="3"/>
  <c r="G279" i="3" s="1"/>
  <c r="H279" i="3"/>
  <c r="K279" i="3"/>
  <c r="L279" i="3"/>
  <c r="M279" i="3" s="1"/>
  <c r="E280" i="3"/>
  <c r="F280" i="3"/>
  <c r="G280" i="3" s="1"/>
  <c r="H280" i="3"/>
  <c r="K280" i="3"/>
  <c r="L280" i="3"/>
  <c r="M280" i="3" s="1"/>
  <c r="E281" i="3"/>
  <c r="F281" i="3"/>
  <c r="G281" i="3" s="1"/>
  <c r="K281" i="3"/>
  <c r="L281" i="3"/>
  <c r="M281" i="3" s="1"/>
  <c r="E282" i="3"/>
  <c r="F282" i="3"/>
  <c r="G282" i="3" s="1"/>
  <c r="K282" i="3"/>
  <c r="L282" i="3"/>
  <c r="M282" i="3" s="1"/>
  <c r="E283" i="3"/>
  <c r="F283" i="3"/>
  <c r="G283" i="3" s="1"/>
  <c r="K283" i="3"/>
  <c r="L283" i="3"/>
  <c r="M283" i="3" s="1"/>
  <c r="E284" i="3"/>
  <c r="F284" i="3"/>
  <c r="G284" i="3" s="1"/>
  <c r="K284" i="3"/>
  <c r="L284" i="3"/>
  <c r="M284" i="3" s="1"/>
  <c r="E285" i="3"/>
  <c r="F285" i="3"/>
  <c r="G285" i="3" s="1"/>
  <c r="K285" i="3"/>
  <c r="L285" i="3"/>
  <c r="M285" i="3" s="1"/>
  <c r="E286" i="3"/>
  <c r="F286" i="3"/>
  <c r="G286" i="3" s="1"/>
  <c r="K286" i="3"/>
  <c r="L286" i="3"/>
  <c r="M286" i="3" s="1"/>
  <c r="E287" i="3"/>
  <c r="F287" i="3"/>
  <c r="G287" i="3" s="1"/>
  <c r="K287" i="3"/>
  <c r="L287" i="3"/>
  <c r="M287" i="3" s="1"/>
  <c r="E288" i="3"/>
  <c r="F288" i="3"/>
  <c r="G288" i="3" s="1"/>
  <c r="K288" i="3"/>
  <c r="L288" i="3"/>
  <c r="M288" i="3" s="1"/>
  <c r="E289" i="3"/>
  <c r="F289" i="3"/>
  <c r="G289" i="3" s="1"/>
  <c r="K289" i="3"/>
  <c r="L289" i="3"/>
  <c r="M289" i="3" s="1"/>
  <c r="E290" i="3"/>
  <c r="F290" i="3"/>
  <c r="G290" i="3" s="1"/>
  <c r="K290" i="3"/>
  <c r="L290" i="3"/>
  <c r="M290" i="3" s="1"/>
  <c r="E291" i="3"/>
  <c r="F291" i="3"/>
  <c r="G291" i="3" s="1"/>
  <c r="K291" i="3"/>
  <c r="L291" i="3"/>
  <c r="M291" i="3" s="1"/>
  <c r="E292" i="3"/>
  <c r="F292" i="3"/>
  <c r="G292" i="3" s="1"/>
  <c r="K292" i="3"/>
  <c r="L292" i="3"/>
  <c r="M292" i="3" s="1"/>
  <c r="N292" i="3"/>
  <c r="E293" i="3"/>
  <c r="F293" i="3"/>
  <c r="G293" i="3" s="1"/>
  <c r="K293" i="3"/>
  <c r="L293" i="3"/>
  <c r="M293" i="3" s="1"/>
  <c r="E294" i="3"/>
  <c r="F294" i="3"/>
  <c r="G294" i="3" s="1"/>
  <c r="K294" i="3"/>
  <c r="L294" i="3"/>
  <c r="M294" i="3" s="1"/>
  <c r="E295" i="3"/>
  <c r="F295" i="3"/>
  <c r="G295" i="3" s="1"/>
  <c r="H295" i="3"/>
  <c r="K295" i="3"/>
  <c r="L295" i="3"/>
  <c r="M295" i="3" s="1"/>
  <c r="E296" i="3"/>
  <c r="F296" i="3"/>
  <c r="G296" i="3" s="1"/>
  <c r="H296" i="3"/>
  <c r="K296" i="3"/>
  <c r="L296" i="3"/>
  <c r="M296" i="3" s="1"/>
  <c r="E297" i="3"/>
  <c r="F297" i="3"/>
  <c r="G297" i="3" s="1"/>
  <c r="K297" i="3"/>
  <c r="L297" i="3"/>
  <c r="M297" i="3" s="1"/>
  <c r="E298" i="3"/>
  <c r="F298" i="3"/>
  <c r="G298" i="3" s="1"/>
  <c r="K298" i="3"/>
  <c r="L298" i="3"/>
  <c r="M298" i="3" s="1"/>
  <c r="E299" i="3"/>
  <c r="F299" i="3"/>
  <c r="G299" i="3" s="1"/>
  <c r="K299" i="3"/>
  <c r="L299" i="3"/>
  <c r="M299" i="3" s="1"/>
  <c r="E300" i="3"/>
  <c r="F300" i="3"/>
  <c r="G300" i="3" s="1"/>
  <c r="K300" i="3"/>
  <c r="L300" i="3"/>
  <c r="M300" i="3" s="1"/>
  <c r="E301" i="3"/>
  <c r="F301" i="3"/>
  <c r="G301" i="3" s="1"/>
  <c r="K301" i="3"/>
  <c r="L301" i="3"/>
  <c r="M301" i="3" s="1"/>
  <c r="E302" i="3"/>
  <c r="F302" i="3"/>
  <c r="G302" i="3" s="1"/>
  <c r="K302" i="3"/>
  <c r="L302" i="3"/>
  <c r="M302" i="3" s="1"/>
  <c r="E303" i="3"/>
  <c r="F303" i="3"/>
  <c r="G303" i="3" s="1"/>
  <c r="K303" i="3"/>
  <c r="L303" i="3"/>
  <c r="M303" i="3" s="1"/>
  <c r="E304" i="3"/>
  <c r="F304" i="3"/>
  <c r="G304" i="3" s="1"/>
  <c r="K304" i="3"/>
  <c r="L304" i="3"/>
  <c r="M304" i="3" s="1"/>
  <c r="E305" i="3"/>
  <c r="F305" i="3"/>
  <c r="G305" i="3" s="1"/>
  <c r="K305" i="3"/>
  <c r="L305" i="3"/>
  <c r="M305" i="3" s="1"/>
  <c r="E306" i="3"/>
  <c r="F306" i="3"/>
  <c r="G306" i="3" s="1"/>
  <c r="K306" i="3"/>
  <c r="L306" i="3"/>
  <c r="M306" i="3" s="1"/>
  <c r="E307" i="3"/>
  <c r="F307" i="3"/>
  <c r="G307" i="3" s="1"/>
  <c r="K307" i="3"/>
  <c r="L307" i="3"/>
  <c r="M307" i="3" s="1"/>
  <c r="E308" i="3"/>
  <c r="F308" i="3"/>
  <c r="G308" i="3" s="1"/>
  <c r="K308" i="3"/>
  <c r="L308" i="3"/>
  <c r="M308" i="3" s="1"/>
  <c r="N308" i="3"/>
  <c r="E309" i="3"/>
  <c r="F309" i="3"/>
  <c r="G309" i="3" s="1"/>
  <c r="K309" i="3"/>
  <c r="L309" i="3"/>
  <c r="M309" i="3" s="1"/>
  <c r="E310" i="3"/>
  <c r="F310" i="3"/>
  <c r="G310" i="3" s="1"/>
  <c r="K310" i="3"/>
  <c r="L310" i="3"/>
  <c r="M310" i="3" s="1"/>
  <c r="E311" i="3"/>
  <c r="F311" i="3"/>
  <c r="G311" i="3" s="1"/>
  <c r="H311" i="3"/>
  <c r="K311" i="3"/>
  <c r="L311" i="3"/>
  <c r="M311" i="3" s="1"/>
  <c r="E312" i="3"/>
  <c r="F312" i="3"/>
  <c r="G312" i="3" s="1"/>
  <c r="H312" i="3"/>
  <c r="K312" i="3"/>
  <c r="L312" i="3"/>
  <c r="M312" i="3" s="1"/>
  <c r="E313" i="3"/>
  <c r="F313" i="3"/>
  <c r="G313" i="3" s="1"/>
  <c r="K313" i="3"/>
  <c r="L313" i="3"/>
  <c r="M313" i="3" s="1"/>
  <c r="E314" i="3"/>
  <c r="F314" i="3"/>
  <c r="G314" i="3" s="1"/>
  <c r="K314" i="3"/>
  <c r="L314" i="3"/>
  <c r="M314" i="3" s="1"/>
  <c r="E315" i="3"/>
  <c r="F315" i="3"/>
  <c r="G315" i="3" s="1"/>
  <c r="K315" i="3"/>
  <c r="L315" i="3"/>
  <c r="M315" i="3" s="1"/>
  <c r="E316" i="3"/>
  <c r="F316" i="3"/>
  <c r="G316" i="3" s="1"/>
  <c r="K316" i="3"/>
  <c r="L316" i="3"/>
  <c r="M316" i="3" s="1"/>
  <c r="E317" i="3"/>
  <c r="F317" i="3"/>
  <c r="G317" i="3" s="1"/>
  <c r="K317" i="3"/>
  <c r="L317" i="3"/>
  <c r="M317" i="3" s="1"/>
  <c r="E318" i="3"/>
  <c r="F318" i="3"/>
  <c r="G318" i="3" s="1"/>
  <c r="K318" i="3"/>
  <c r="L318" i="3"/>
  <c r="M318" i="3" s="1"/>
  <c r="E319" i="3"/>
  <c r="F319" i="3"/>
  <c r="G319" i="3" s="1"/>
  <c r="K319" i="3"/>
  <c r="L319" i="3"/>
  <c r="M319" i="3" s="1"/>
  <c r="E320" i="3"/>
  <c r="F320" i="3"/>
  <c r="G320" i="3" s="1"/>
  <c r="K320" i="3"/>
  <c r="L320" i="3"/>
  <c r="M320" i="3" s="1"/>
  <c r="E321" i="3"/>
  <c r="F321" i="3"/>
  <c r="G321" i="3" s="1"/>
  <c r="K321" i="3"/>
  <c r="L321" i="3"/>
  <c r="M321" i="3" s="1"/>
  <c r="E322" i="3"/>
  <c r="F322" i="3"/>
  <c r="G322" i="3" s="1"/>
  <c r="K322" i="3"/>
  <c r="L322" i="3"/>
  <c r="M322" i="3" s="1"/>
  <c r="E323" i="3"/>
  <c r="F323" i="3"/>
  <c r="G323" i="3" s="1"/>
  <c r="K323" i="3"/>
  <c r="L323" i="3"/>
  <c r="M323" i="3" s="1"/>
  <c r="E324" i="3"/>
  <c r="F324" i="3"/>
  <c r="G324" i="3" s="1"/>
  <c r="K324" i="3"/>
  <c r="L324" i="3"/>
  <c r="M324" i="3" s="1"/>
  <c r="N324" i="3"/>
  <c r="E325" i="3"/>
  <c r="F325" i="3"/>
  <c r="G325" i="3" s="1"/>
  <c r="K325" i="3"/>
  <c r="L325" i="3"/>
  <c r="M325" i="3" s="1"/>
  <c r="E326" i="3"/>
  <c r="F326" i="3"/>
  <c r="G326" i="3" s="1"/>
  <c r="K326" i="3"/>
  <c r="L326" i="3"/>
  <c r="M326" i="3" s="1"/>
  <c r="E327" i="3"/>
  <c r="F327" i="3"/>
  <c r="G327" i="3" s="1"/>
  <c r="H327" i="3"/>
  <c r="K327" i="3"/>
  <c r="L327" i="3"/>
  <c r="M327" i="3" s="1"/>
  <c r="E328" i="3"/>
  <c r="F328" i="3"/>
  <c r="G328" i="3" s="1"/>
  <c r="H328" i="3"/>
  <c r="K328" i="3"/>
  <c r="L328" i="3"/>
  <c r="M328" i="3" s="1"/>
  <c r="E329" i="3"/>
  <c r="F329" i="3"/>
  <c r="G329" i="3" s="1"/>
  <c r="K329" i="3"/>
  <c r="L329" i="3"/>
  <c r="M329" i="3" s="1"/>
  <c r="E330" i="3"/>
  <c r="F330" i="3"/>
  <c r="G330" i="3" s="1"/>
  <c r="K330" i="3"/>
  <c r="L330" i="3"/>
  <c r="M330" i="3" s="1"/>
  <c r="E331" i="3"/>
  <c r="F331" i="3"/>
  <c r="G331" i="3" s="1"/>
  <c r="K331" i="3"/>
  <c r="L331" i="3"/>
  <c r="M331" i="3" s="1"/>
  <c r="E332" i="3"/>
  <c r="F332" i="3"/>
  <c r="G332" i="3" s="1"/>
  <c r="K332" i="3"/>
  <c r="L332" i="3"/>
  <c r="M332" i="3" s="1"/>
  <c r="E333" i="3"/>
  <c r="F333" i="3"/>
  <c r="G333" i="3" s="1"/>
  <c r="K333" i="3"/>
  <c r="L333" i="3"/>
  <c r="M333" i="3" s="1"/>
  <c r="E334" i="3"/>
  <c r="F334" i="3"/>
  <c r="G334" i="3" s="1"/>
  <c r="K334" i="3"/>
  <c r="L334" i="3"/>
  <c r="M334" i="3" s="1"/>
  <c r="E335" i="3"/>
  <c r="F335" i="3"/>
  <c r="G335" i="3" s="1"/>
  <c r="K335" i="3"/>
  <c r="L335" i="3"/>
  <c r="M335" i="3" s="1"/>
  <c r="E336" i="3"/>
  <c r="F336" i="3"/>
  <c r="G336" i="3" s="1"/>
  <c r="K336" i="3"/>
  <c r="L336" i="3"/>
  <c r="M336" i="3" s="1"/>
  <c r="E337" i="3"/>
  <c r="F337" i="3"/>
  <c r="G337" i="3" s="1"/>
  <c r="K337" i="3"/>
  <c r="L337" i="3"/>
  <c r="M337" i="3" s="1"/>
  <c r="E338" i="3"/>
  <c r="F338" i="3"/>
  <c r="G338" i="3" s="1"/>
  <c r="K338" i="3"/>
  <c r="L338" i="3"/>
  <c r="M338" i="3" s="1"/>
  <c r="E339" i="3"/>
  <c r="F339" i="3"/>
  <c r="G339" i="3" s="1"/>
  <c r="K339" i="3"/>
  <c r="L339" i="3"/>
  <c r="M339" i="3" s="1"/>
  <c r="E340" i="3"/>
  <c r="F340" i="3"/>
  <c r="G340" i="3" s="1"/>
  <c r="K340" i="3"/>
  <c r="L340" i="3"/>
  <c r="M340" i="3" s="1"/>
  <c r="N340" i="3"/>
  <c r="E341" i="3"/>
  <c r="F341" i="3"/>
  <c r="G341" i="3" s="1"/>
  <c r="K341" i="3"/>
  <c r="L341" i="3"/>
  <c r="M341" i="3" s="1"/>
  <c r="E342" i="3"/>
  <c r="F342" i="3"/>
  <c r="G342" i="3" s="1"/>
  <c r="K342" i="3"/>
  <c r="L342" i="3"/>
  <c r="M342" i="3" s="1"/>
  <c r="E343" i="3"/>
  <c r="F343" i="3"/>
  <c r="G343" i="3" s="1"/>
  <c r="H343" i="3"/>
  <c r="K343" i="3"/>
  <c r="L343" i="3"/>
  <c r="M343" i="3" s="1"/>
  <c r="E344" i="3"/>
  <c r="F344" i="3"/>
  <c r="G344" i="3" s="1"/>
  <c r="H344" i="3"/>
  <c r="K344" i="3"/>
  <c r="L344" i="3"/>
  <c r="M344" i="3" s="1"/>
  <c r="E345" i="3"/>
  <c r="F345" i="3"/>
  <c r="G345" i="3" s="1"/>
  <c r="K345" i="3"/>
  <c r="L345" i="3"/>
  <c r="M345" i="3" s="1"/>
  <c r="E346" i="3"/>
  <c r="F346" i="3"/>
  <c r="G346" i="3" s="1"/>
  <c r="K346" i="3"/>
  <c r="L346" i="3"/>
  <c r="M346" i="3" s="1"/>
  <c r="E347" i="3"/>
  <c r="F347" i="3"/>
  <c r="G347" i="3" s="1"/>
  <c r="K347" i="3"/>
  <c r="L347" i="3"/>
  <c r="M347" i="3" s="1"/>
  <c r="E348" i="3"/>
  <c r="F348" i="3"/>
  <c r="G348" i="3" s="1"/>
  <c r="K348" i="3"/>
  <c r="L348" i="3"/>
  <c r="M348" i="3" s="1"/>
  <c r="E349" i="3"/>
  <c r="F349" i="3"/>
  <c r="G349" i="3" s="1"/>
  <c r="K349" i="3"/>
  <c r="L349" i="3"/>
  <c r="M349" i="3" s="1"/>
  <c r="E350" i="3"/>
  <c r="F350" i="3"/>
  <c r="G350" i="3" s="1"/>
  <c r="K350" i="3"/>
  <c r="L350" i="3"/>
  <c r="M350" i="3" s="1"/>
  <c r="E351" i="3"/>
  <c r="F351" i="3"/>
  <c r="G351" i="3" s="1"/>
  <c r="K351" i="3"/>
  <c r="L351" i="3"/>
  <c r="M351" i="3" s="1"/>
  <c r="E352" i="3"/>
  <c r="F352" i="3"/>
  <c r="G352" i="3" s="1"/>
  <c r="K352" i="3"/>
  <c r="L352" i="3"/>
  <c r="M352" i="3" s="1"/>
  <c r="E353" i="3"/>
  <c r="F353" i="3"/>
  <c r="G353" i="3" s="1"/>
  <c r="K353" i="3"/>
  <c r="L353" i="3"/>
  <c r="M353" i="3" s="1"/>
  <c r="E354" i="3"/>
  <c r="F354" i="3"/>
  <c r="G354" i="3" s="1"/>
  <c r="K354" i="3"/>
  <c r="L354" i="3"/>
  <c r="M354" i="3" s="1"/>
  <c r="E355" i="3"/>
  <c r="F355" i="3"/>
  <c r="G355" i="3" s="1"/>
  <c r="K355" i="3"/>
  <c r="L355" i="3"/>
  <c r="M355" i="3" s="1"/>
  <c r="E356" i="3"/>
  <c r="F356" i="3"/>
  <c r="G356" i="3" s="1"/>
  <c r="K356" i="3"/>
  <c r="L356" i="3"/>
  <c r="M356" i="3" s="1"/>
  <c r="N356" i="3"/>
  <c r="D36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5" i="1"/>
  <c r="F5" i="1"/>
  <c r="G5" i="1" s="1"/>
  <c r="K5" i="1"/>
  <c r="L5" i="1"/>
  <c r="M5" i="1" s="1"/>
  <c r="E6" i="1"/>
  <c r="F6" i="1"/>
  <c r="G6" i="1" s="1"/>
  <c r="K6" i="1"/>
  <c r="L6" i="1"/>
  <c r="M6" i="1" s="1"/>
  <c r="P6" i="1"/>
  <c r="E7" i="1"/>
  <c r="F7" i="1"/>
  <c r="G7" i="1" s="1"/>
  <c r="H7" i="1"/>
  <c r="K7" i="1"/>
  <c r="L7" i="1"/>
  <c r="M7" i="1" s="1"/>
  <c r="P7" i="1"/>
  <c r="E8" i="1"/>
  <c r="F8" i="1"/>
  <c r="G8" i="1" s="1"/>
  <c r="H8" i="1"/>
  <c r="K8" i="1"/>
  <c r="L8" i="1"/>
  <c r="M8" i="1" s="1"/>
  <c r="P8" i="1"/>
  <c r="E9" i="1"/>
  <c r="F9" i="1"/>
  <c r="G9" i="1" s="1"/>
  <c r="K9" i="1"/>
  <c r="L9" i="1"/>
  <c r="M9" i="1" s="1"/>
  <c r="P9" i="1"/>
  <c r="E10" i="1"/>
  <c r="F10" i="1"/>
  <c r="G10" i="1" s="1"/>
  <c r="K10" i="1"/>
  <c r="L10" i="1"/>
  <c r="M10" i="1" s="1"/>
  <c r="P10" i="1"/>
  <c r="E11" i="1"/>
  <c r="F11" i="1"/>
  <c r="G11" i="1" s="1"/>
  <c r="K11" i="1"/>
  <c r="L11" i="1"/>
  <c r="M11" i="1" s="1"/>
  <c r="N11" i="1"/>
  <c r="P11" i="1"/>
  <c r="E12" i="1"/>
  <c r="F12" i="1"/>
  <c r="G12" i="1" s="1"/>
  <c r="K12" i="1"/>
  <c r="L12" i="1"/>
  <c r="M12" i="1" s="1"/>
  <c r="N12" i="1"/>
  <c r="P12" i="1"/>
  <c r="E13" i="1"/>
  <c r="F13" i="1"/>
  <c r="G13" i="1" s="1"/>
  <c r="H13" i="1"/>
  <c r="K13" i="1"/>
  <c r="L13" i="1"/>
  <c r="M13" i="1" s="1"/>
  <c r="P13" i="1"/>
  <c r="E14" i="1"/>
  <c r="F14" i="1"/>
  <c r="G14" i="1" s="1"/>
  <c r="H14" i="1"/>
  <c r="K14" i="1"/>
  <c r="L14" i="1"/>
  <c r="M14" i="1" s="1"/>
  <c r="P14" i="1"/>
  <c r="E15" i="1"/>
  <c r="F15" i="1"/>
  <c r="G15" i="1" s="1"/>
  <c r="K15" i="1"/>
  <c r="L15" i="1"/>
  <c r="M15" i="1" s="1"/>
  <c r="P15" i="1"/>
  <c r="E16" i="1"/>
  <c r="F16" i="1"/>
  <c r="G16" i="1" s="1"/>
  <c r="K16" i="1"/>
  <c r="L16" i="1"/>
  <c r="M16" i="1" s="1"/>
  <c r="E17" i="1"/>
  <c r="F17" i="1"/>
  <c r="G17" i="1" s="1"/>
  <c r="K17" i="1"/>
  <c r="L17" i="1"/>
  <c r="M17" i="1" s="1"/>
  <c r="E18" i="1"/>
  <c r="F18" i="1"/>
  <c r="G18" i="1" s="1"/>
  <c r="H18" i="1"/>
  <c r="K18" i="1"/>
  <c r="L18" i="1"/>
  <c r="M18" i="1" s="1"/>
  <c r="E19" i="1"/>
  <c r="F19" i="1"/>
  <c r="G19" i="1" s="1"/>
  <c r="H19" i="1"/>
  <c r="K19" i="1"/>
  <c r="L19" i="1"/>
  <c r="M19" i="1" s="1"/>
  <c r="E20" i="1"/>
  <c r="F20" i="1"/>
  <c r="G20" i="1" s="1"/>
  <c r="K20" i="1"/>
  <c r="L20" i="1"/>
  <c r="M20" i="1" s="1"/>
  <c r="E21" i="1"/>
  <c r="F21" i="1"/>
  <c r="G21" i="1" s="1"/>
  <c r="K21" i="1"/>
  <c r="L21" i="1"/>
  <c r="M21" i="1" s="1"/>
  <c r="E22" i="1"/>
  <c r="F22" i="1"/>
  <c r="G22" i="1" s="1"/>
  <c r="K22" i="1"/>
  <c r="L22" i="1"/>
  <c r="M22" i="1" s="1"/>
  <c r="N22" i="1"/>
  <c r="E23" i="1"/>
  <c r="F23" i="1"/>
  <c r="G23" i="1" s="1"/>
  <c r="K23" i="1"/>
  <c r="L23" i="1"/>
  <c r="M23" i="1" s="1"/>
  <c r="N23" i="1"/>
  <c r="E24" i="1"/>
  <c r="F24" i="1"/>
  <c r="G24" i="1" s="1"/>
  <c r="H24" i="1"/>
  <c r="K24" i="1"/>
  <c r="L24" i="1"/>
  <c r="M24" i="1" s="1"/>
  <c r="E25" i="1"/>
  <c r="F25" i="1"/>
  <c r="G25" i="1" s="1"/>
  <c r="H25" i="1"/>
  <c r="K25" i="1"/>
  <c r="L25" i="1"/>
  <c r="M25" i="1" s="1"/>
  <c r="E26" i="1"/>
  <c r="F26" i="1"/>
  <c r="G26" i="1" s="1"/>
  <c r="K26" i="1"/>
  <c r="L26" i="1"/>
  <c r="M26" i="1" s="1"/>
  <c r="E27" i="1"/>
  <c r="F27" i="1"/>
  <c r="G27" i="1" s="1"/>
  <c r="K27" i="1"/>
  <c r="L27" i="1"/>
  <c r="M27" i="1" s="1"/>
  <c r="N27" i="1"/>
  <c r="E28" i="1"/>
  <c r="F28" i="1"/>
  <c r="G28" i="1" s="1"/>
  <c r="H28" i="1"/>
  <c r="K28" i="1"/>
  <c r="L28" i="1"/>
  <c r="M28" i="1" s="1"/>
  <c r="E29" i="1"/>
  <c r="F29" i="1"/>
  <c r="G29" i="1" s="1"/>
  <c r="H29" i="1"/>
  <c r="K29" i="1"/>
  <c r="L29" i="1"/>
  <c r="M29" i="1" s="1"/>
  <c r="E30" i="1"/>
  <c r="F30" i="1"/>
  <c r="G30" i="1" s="1"/>
  <c r="K30" i="1"/>
  <c r="L30" i="1"/>
  <c r="M30" i="1" s="1"/>
  <c r="E31" i="1"/>
  <c r="F31" i="1"/>
  <c r="G31" i="1" s="1"/>
  <c r="K31" i="1"/>
  <c r="L31" i="1"/>
  <c r="M31" i="1" s="1"/>
  <c r="E32" i="1"/>
  <c r="F32" i="1"/>
  <c r="G32" i="1" s="1"/>
  <c r="K32" i="1"/>
  <c r="L32" i="1"/>
  <c r="M32" i="1" s="1"/>
  <c r="E33" i="1"/>
  <c r="F33" i="1"/>
  <c r="G33" i="1" s="1"/>
  <c r="K33" i="1"/>
  <c r="L33" i="1"/>
  <c r="M33" i="1" s="1"/>
  <c r="E34" i="1"/>
  <c r="F34" i="1"/>
  <c r="G34" i="1" s="1"/>
  <c r="K34" i="1"/>
  <c r="L34" i="1"/>
  <c r="M34" i="1" s="1"/>
  <c r="N34" i="1"/>
  <c r="E35" i="1"/>
  <c r="F35" i="1"/>
  <c r="G35" i="1" s="1"/>
  <c r="H35" i="1"/>
  <c r="K35" i="1"/>
  <c r="L35" i="1"/>
  <c r="M35" i="1" s="1"/>
  <c r="E36" i="1"/>
  <c r="F36" i="1"/>
  <c r="G36" i="1" s="1"/>
  <c r="H36" i="1"/>
  <c r="K36" i="1"/>
  <c r="L36" i="1"/>
  <c r="M36" i="1" s="1"/>
  <c r="E37" i="1"/>
  <c r="F37" i="1"/>
  <c r="G37" i="1" s="1"/>
  <c r="K37" i="1"/>
  <c r="L37" i="1"/>
  <c r="M37" i="1" s="1"/>
  <c r="E38" i="1"/>
  <c r="F38" i="1"/>
  <c r="G38" i="1" s="1"/>
  <c r="K38" i="1"/>
  <c r="L38" i="1"/>
  <c r="M38" i="1" s="1"/>
  <c r="E39" i="1"/>
  <c r="F39" i="1"/>
  <c r="G39" i="1" s="1"/>
  <c r="K39" i="1"/>
  <c r="L39" i="1"/>
  <c r="M39" i="1" s="1"/>
  <c r="E40" i="1"/>
  <c r="F40" i="1"/>
  <c r="G40" i="1" s="1"/>
  <c r="K40" i="1"/>
  <c r="L40" i="1"/>
  <c r="M40" i="1" s="1"/>
  <c r="E41" i="1"/>
  <c r="F41" i="1"/>
  <c r="G41" i="1" s="1"/>
  <c r="K41" i="1"/>
  <c r="L41" i="1"/>
  <c r="M41" i="1" s="1"/>
  <c r="E42" i="1"/>
  <c r="F42" i="1"/>
  <c r="G42" i="1" s="1"/>
  <c r="K42" i="1"/>
  <c r="L42" i="1"/>
  <c r="M42" i="1" s="1"/>
  <c r="E43" i="1"/>
  <c r="F43" i="1"/>
  <c r="G43" i="1" s="1"/>
  <c r="K43" i="1"/>
  <c r="L43" i="1"/>
  <c r="M43" i="1" s="1"/>
  <c r="E44" i="1"/>
  <c r="F44" i="1"/>
  <c r="G44" i="1" s="1"/>
  <c r="K44" i="1"/>
  <c r="L44" i="1"/>
  <c r="M44" i="1" s="1"/>
  <c r="E45" i="1"/>
  <c r="F45" i="1"/>
  <c r="G45" i="1" s="1"/>
  <c r="K45" i="1"/>
  <c r="L45" i="1"/>
  <c r="M45" i="1" s="1"/>
  <c r="N45" i="1"/>
  <c r="E46" i="1"/>
  <c r="F46" i="1"/>
  <c r="G46" i="1" s="1"/>
  <c r="H46" i="1"/>
  <c r="K46" i="1"/>
  <c r="L46" i="1"/>
  <c r="M46" i="1" s="1"/>
  <c r="E47" i="1"/>
  <c r="F47" i="1"/>
  <c r="G47" i="1" s="1"/>
  <c r="H47" i="1"/>
  <c r="K47" i="1"/>
  <c r="L47" i="1"/>
  <c r="M47" i="1" s="1"/>
  <c r="E48" i="1"/>
  <c r="F48" i="1"/>
  <c r="G48" i="1" s="1"/>
  <c r="K48" i="1"/>
  <c r="L48" i="1"/>
  <c r="M48" i="1" s="1"/>
  <c r="E49" i="1"/>
  <c r="F49" i="1"/>
  <c r="G49" i="1" s="1"/>
  <c r="K49" i="1"/>
  <c r="L49" i="1"/>
  <c r="M49" i="1" s="1"/>
  <c r="E50" i="1"/>
  <c r="F50" i="1"/>
  <c r="G50" i="1" s="1"/>
  <c r="K50" i="1"/>
  <c r="L50" i="1"/>
  <c r="M50" i="1" s="1"/>
  <c r="E51" i="1"/>
  <c r="F51" i="1"/>
  <c r="G51" i="1" s="1"/>
  <c r="K51" i="1"/>
  <c r="L51" i="1"/>
  <c r="M51" i="1" s="1"/>
  <c r="E52" i="1"/>
  <c r="F52" i="1"/>
  <c r="G52" i="1" s="1"/>
  <c r="K52" i="1"/>
  <c r="L52" i="1"/>
  <c r="M52" i="1" s="1"/>
  <c r="E53" i="1"/>
  <c r="F53" i="1"/>
  <c r="G53" i="1" s="1"/>
  <c r="K53" i="1"/>
  <c r="L53" i="1"/>
  <c r="M53" i="1" s="1"/>
  <c r="E54" i="1"/>
  <c r="F54" i="1"/>
  <c r="G54" i="1" s="1"/>
  <c r="K54" i="1"/>
  <c r="L54" i="1"/>
  <c r="M54" i="1" s="1"/>
  <c r="E55" i="1"/>
  <c r="F55" i="1"/>
  <c r="G55" i="1" s="1"/>
  <c r="K55" i="1"/>
  <c r="L55" i="1"/>
  <c r="M55" i="1" s="1"/>
  <c r="E56" i="1"/>
  <c r="F56" i="1"/>
  <c r="G56" i="1" s="1"/>
  <c r="K56" i="1"/>
  <c r="L56" i="1"/>
  <c r="M56" i="1" s="1"/>
  <c r="E57" i="1"/>
  <c r="F57" i="1"/>
  <c r="G57" i="1" s="1"/>
  <c r="K57" i="1"/>
  <c r="L57" i="1"/>
  <c r="M57" i="1" s="1"/>
  <c r="E58" i="1"/>
  <c r="F58" i="1"/>
  <c r="G58" i="1" s="1"/>
  <c r="K58" i="1"/>
  <c r="L58" i="1"/>
  <c r="M58" i="1" s="1"/>
  <c r="N58" i="1"/>
  <c r="E59" i="1"/>
  <c r="F59" i="1"/>
  <c r="G59" i="1" s="1"/>
  <c r="H59" i="1"/>
  <c r="K59" i="1"/>
  <c r="L59" i="1"/>
  <c r="M59" i="1" s="1"/>
  <c r="E60" i="1"/>
  <c r="F60" i="1"/>
  <c r="G60" i="1" s="1"/>
  <c r="H60" i="1"/>
  <c r="K60" i="1"/>
  <c r="L60" i="1"/>
  <c r="M60" i="1" s="1"/>
  <c r="E61" i="1"/>
  <c r="F61" i="1"/>
  <c r="G61" i="1" s="1"/>
  <c r="K61" i="1"/>
  <c r="L61" i="1"/>
  <c r="M61" i="1" s="1"/>
  <c r="E62" i="1"/>
  <c r="F62" i="1"/>
  <c r="G62" i="1" s="1"/>
  <c r="K62" i="1"/>
  <c r="L62" i="1"/>
  <c r="M62" i="1" s="1"/>
  <c r="E63" i="1"/>
  <c r="F63" i="1"/>
  <c r="G63" i="1" s="1"/>
  <c r="K63" i="1"/>
  <c r="L63" i="1"/>
  <c r="M63" i="1" s="1"/>
  <c r="E64" i="1"/>
  <c r="F64" i="1"/>
  <c r="G64" i="1" s="1"/>
  <c r="K64" i="1"/>
  <c r="L64" i="1"/>
  <c r="M64" i="1" s="1"/>
  <c r="E65" i="1"/>
  <c r="F65" i="1"/>
  <c r="G65" i="1" s="1"/>
  <c r="K65" i="1"/>
  <c r="L65" i="1"/>
  <c r="M65" i="1" s="1"/>
  <c r="E66" i="1"/>
  <c r="F66" i="1"/>
  <c r="G66" i="1" s="1"/>
  <c r="K66" i="1"/>
  <c r="L66" i="1"/>
  <c r="M66" i="1" s="1"/>
  <c r="E67" i="1"/>
  <c r="F67" i="1"/>
  <c r="G67" i="1" s="1"/>
  <c r="K67" i="1"/>
  <c r="L67" i="1"/>
  <c r="M67" i="1" s="1"/>
  <c r="E68" i="1"/>
  <c r="F68" i="1"/>
  <c r="G68" i="1" s="1"/>
  <c r="K68" i="1"/>
  <c r="L68" i="1"/>
  <c r="M68" i="1" s="1"/>
  <c r="E69" i="1"/>
  <c r="F69" i="1"/>
  <c r="G69" i="1" s="1"/>
  <c r="K69" i="1"/>
  <c r="L69" i="1"/>
  <c r="M69" i="1" s="1"/>
  <c r="E70" i="1"/>
  <c r="F70" i="1"/>
  <c r="G70" i="1" s="1"/>
  <c r="K70" i="1"/>
  <c r="L70" i="1"/>
  <c r="M70" i="1" s="1"/>
  <c r="E71" i="1"/>
  <c r="F71" i="1"/>
  <c r="G71" i="1" s="1"/>
  <c r="K71" i="1"/>
  <c r="L71" i="1"/>
  <c r="M71" i="1" s="1"/>
  <c r="E72" i="1"/>
  <c r="F72" i="1"/>
  <c r="G72" i="1" s="1"/>
  <c r="K72" i="1"/>
  <c r="L72" i="1"/>
  <c r="M72" i="1" s="1"/>
  <c r="E73" i="1"/>
  <c r="F73" i="1"/>
  <c r="G73" i="1" s="1"/>
  <c r="K73" i="1"/>
  <c r="L73" i="1"/>
  <c r="M73" i="1" s="1"/>
  <c r="E74" i="1"/>
  <c r="F74" i="1"/>
  <c r="G74" i="1" s="1"/>
  <c r="K74" i="1"/>
  <c r="L74" i="1"/>
  <c r="M74" i="1" s="1"/>
  <c r="E75" i="1"/>
  <c r="F75" i="1"/>
  <c r="G75" i="1" s="1"/>
  <c r="K75" i="1"/>
  <c r="L75" i="1"/>
  <c r="M75" i="1" s="1"/>
  <c r="E76" i="1"/>
  <c r="F76" i="1"/>
  <c r="G76" i="1" s="1"/>
  <c r="K76" i="1"/>
  <c r="L76" i="1"/>
  <c r="M76" i="1" s="1"/>
  <c r="E77" i="1"/>
  <c r="F77" i="1"/>
  <c r="G77" i="1" s="1"/>
  <c r="K77" i="1"/>
  <c r="L77" i="1"/>
  <c r="M77" i="1" s="1"/>
  <c r="E78" i="1"/>
  <c r="F78" i="1"/>
  <c r="G78" i="1" s="1"/>
  <c r="K78" i="1"/>
  <c r="L78" i="1"/>
  <c r="M78" i="1" s="1"/>
  <c r="E79" i="1"/>
  <c r="F79" i="1"/>
  <c r="G79" i="1" s="1"/>
  <c r="K79" i="1"/>
  <c r="L79" i="1"/>
  <c r="M79" i="1" s="1"/>
  <c r="E80" i="1"/>
  <c r="F80" i="1"/>
  <c r="G80" i="1" s="1"/>
  <c r="K80" i="1"/>
  <c r="L80" i="1"/>
  <c r="M80" i="1" s="1"/>
  <c r="E81" i="1"/>
  <c r="F81" i="1"/>
  <c r="G81" i="1" s="1"/>
  <c r="K81" i="1"/>
  <c r="L81" i="1"/>
  <c r="M81" i="1" s="1"/>
  <c r="E82" i="1"/>
  <c r="F82" i="1"/>
  <c r="G82" i="1" s="1"/>
  <c r="K82" i="1"/>
  <c r="L82" i="1"/>
  <c r="M82" i="1" s="1"/>
  <c r="E83" i="1"/>
  <c r="F83" i="1"/>
  <c r="G83" i="1" s="1"/>
  <c r="K83" i="1"/>
  <c r="L83" i="1"/>
  <c r="M83" i="1" s="1"/>
  <c r="E84" i="1"/>
  <c r="F84" i="1"/>
  <c r="G84" i="1" s="1"/>
  <c r="K84" i="1"/>
  <c r="L84" i="1"/>
  <c r="M84" i="1" s="1"/>
  <c r="E89" i="1"/>
  <c r="F89" i="1"/>
  <c r="G89" i="1" s="1"/>
  <c r="K89" i="1"/>
  <c r="L89" i="1"/>
  <c r="M89" i="1" s="1"/>
  <c r="N89" i="1"/>
  <c r="E90" i="1"/>
  <c r="F90" i="1"/>
  <c r="G90" i="1" s="1"/>
  <c r="H90" i="1"/>
  <c r="K90" i="1"/>
  <c r="L90" i="1"/>
  <c r="M90" i="1" s="1"/>
  <c r="E91" i="1"/>
  <c r="F91" i="1"/>
  <c r="G91" i="1" s="1"/>
  <c r="H91" i="1"/>
  <c r="K91" i="1"/>
  <c r="L91" i="1"/>
  <c r="M91" i="1" s="1"/>
  <c r="E92" i="1"/>
  <c r="F92" i="1"/>
  <c r="G92" i="1" s="1"/>
  <c r="K92" i="1"/>
  <c r="L92" i="1"/>
  <c r="M92" i="1" s="1"/>
  <c r="E93" i="1"/>
  <c r="F93" i="1"/>
  <c r="G93" i="1" s="1"/>
  <c r="K93" i="1"/>
  <c r="L93" i="1"/>
  <c r="M93" i="1" s="1"/>
  <c r="E94" i="1"/>
  <c r="F94" i="1"/>
  <c r="G94" i="1" s="1"/>
  <c r="K94" i="1"/>
  <c r="L94" i="1"/>
  <c r="M94" i="1" s="1"/>
  <c r="E95" i="1"/>
  <c r="F95" i="1"/>
  <c r="G95" i="1" s="1"/>
  <c r="K95" i="1"/>
  <c r="L95" i="1"/>
  <c r="M95" i="1" s="1"/>
  <c r="E96" i="1"/>
  <c r="F96" i="1"/>
  <c r="G96" i="1" s="1"/>
  <c r="K96" i="1"/>
  <c r="L96" i="1"/>
  <c r="M96" i="1" s="1"/>
  <c r="E97" i="1"/>
  <c r="F97" i="1"/>
  <c r="G97" i="1" s="1"/>
  <c r="K97" i="1"/>
  <c r="L97" i="1"/>
  <c r="M97" i="1" s="1"/>
  <c r="E98" i="1"/>
  <c r="F98" i="1"/>
  <c r="G98" i="1" s="1"/>
  <c r="K98" i="1"/>
  <c r="L98" i="1"/>
  <c r="M98" i="1" s="1"/>
  <c r="E99" i="1"/>
  <c r="F99" i="1"/>
  <c r="G99" i="1" s="1"/>
  <c r="K99" i="1"/>
  <c r="L99" i="1"/>
  <c r="M99" i="1" s="1"/>
  <c r="E100" i="1"/>
  <c r="F100" i="1"/>
  <c r="G100" i="1" s="1"/>
  <c r="K100" i="1"/>
  <c r="L100" i="1"/>
  <c r="M100" i="1" s="1"/>
  <c r="E101" i="1"/>
  <c r="F101" i="1"/>
  <c r="G101" i="1" s="1"/>
  <c r="K101" i="1"/>
  <c r="L101" i="1"/>
  <c r="M101" i="1" s="1"/>
  <c r="E102" i="1"/>
  <c r="F102" i="1"/>
  <c r="G102" i="1" s="1"/>
  <c r="K102" i="1"/>
  <c r="L102" i="1"/>
  <c r="M102" i="1" s="1"/>
  <c r="N102" i="1"/>
  <c r="E103" i="1"/>
  <c r="F103" i="1"/>
  <c r="G103" i="1" s="1"/>
  <c r="H103" i="1"/>
  <c r="K103" i="1"/>
  <c r="L103" i="1"/>
  <c r="M103" i="1" s="1"/>
  <c r="E104" i="1"/>
  <c r="F104" i="1"/>
  <c r="G104" i="1" s="1"/>
  <c r="H104" i="1"/>
  <c r="K104" i="1"/>
  <c r="L104" i="1"/>
  <c r="M104" i="1" s="1"/>
  <c r="E105" i="1"/>
  <c r="F105" i="1"/>
  <c r="G105" i="1" s="1"/>
  <c r="K105" i="1"/>
  <c r="L105" i="1"/>
  <c r="M105" i="1" s="1"/>
  <c r="E106" i="1"/>
  <c r="F106" i="1"/>
  <c r="G106" i="1" s="1"/>
  <c r="K106" i="1"/>
  <c r="L106" i="1"/>
  <c r="M106" i="1" s="1"/>
  <c r="E107" i="1"/>
  <c r="F107" i="1"/>
  <c r="G107" i="1" s="1"/>
  <c r="K107" i="1"/>
  <c r="L107" i="1"/>
  <c r="M107" i="1" s="1"/>
  <c r="E108" i="1"/>
  <c r="F108" i="1"/>
  <c r="G108" i="1" s="1"/>
  <c r="K108" i="1"/>
  <c r="L108" i="1"/>
  <c r="M108" i="1" s="1"/>
  <c r="E109" i="1"/>
  <c r="F109" i="1"/>
  <c r="G109" i="1" s="1"/>
  <c r="K109" i="1"/>
  <c r="L109" i="1"/>
  <c r="M109" i="1" s="1"/>
  <c r="E110" i="1"/>
  <c r="F110" i="1"/>
  <c r="G110" i="1" s="1"/>
  <c r="K110" i="1"/>
  <c r="L110" i="1"/>
  <c r="M110" i="1" s="1"/>
  <c r="E111" i="1"/>
  <c r="F111" i="1"/>
  <c r="G111" i="1" s="1"/>
  <c r="K111" i="1"/>
  <c r="L111" i="1"/>
  <c r="M111" i="1" s="1"/>
  <c r="E112" i="1"/>
  <c r="F112" i="1"/>
  <c r="G112" i="1" s="1"/>
  <c r="K112" i="1"/>
  <c r="L112" i="1"/>
  <c r="M112" i="1" s="1"/>
  <c r="E113" i="1"/>
  <c r="F113" i="1"/>
  <c r="G113" i="1" s="1"/>
  <c r="K113" i="1"/>
  <c r="L113" i="1"/>
  <c r="M113" i="1" s="1"/>
  <c r="E114" i="1"/>
  <c r="F114" i="1"/>
  <c r="G114" i="1" s="1"/>
  <c r="K114" i="1"/>
  <c r="L114" i="1"/>
  <c r="M114" i="1" s="1"/>
  <c r="E115" i="1"/>
  <c r="F115" i="1"/>
  <c r="G115" i="1" s="1"/>
  <c r="K115" i="1"/>
  <c r="L115" i="1"/>
  <c r="M115" i="1" s="1"/>
  <c r="N115" i="1"/>
  <c r="E116" i="1"/>
  <c r="F116" i="1"/>
  <c r="G116" i="1" s="1"/>
  <c r="H116" i="1"/>
  <c r="K116" i="1"/>
  <c r="L116" i="1"/>
  <c r="M116" i="1" s="1"/>
  <c r="E117" i="1"/>
  <c r="F117" i="1"/>
  <c r="G117" i="1" s="1"/>
  <c r="H117" i="1"/>
  <c r="K117" i="1"/>
  <c r="L117" i="1"/>
  <c r="M117" i="1" s="1"/>
  <c r="E118" i="1"/>
  <c r="F118" i="1"/>
  <c r="G118" i="1" s="1"/>
  <c r="K118" i="1"/>
  <c r="L118" i="1"/>
  <c r="M118" i="1" s="1"/>
  <c r="E119" i="1"/>
  <c r="F119" i="1"/>
  <c r="G119" i="1" s="1"/>
  <c r="K119" i="1"/>
  <c r="L119" i="1"/>
  <c r="M119" i="1" s="1"/>
  <c r="E120" i="1"/>
  <c r="F120" i="1"/>
  <c r="G120" i="1" s="1"/>
  <c r="K120" i="1"/>
  <c r="L120" i="1"/>
  <c r="M120" i="1" s="1"/>
  <c r="E121" i="1"/>
  <c r="F121" i="1"/>
  <c r="G121" i="1" s="1"/>
  <c r="K121" i="1"/>
  <c r="L121" i="1"/>
  <c r="M121" i="1" s="1"/>
  <c r="E122" i="1"/>
  <c r="F122" i="1"/>
  <c r="G122" i="1" s="1"/>
  <c r="K122" i="1"/>
  <c r="L122" i="1"/>
  <c r="M122" i="1" s="1"/>
  <c r="E123" i="1"/>
  <c r="F123" i="1"/>
  <c r="G123" i="1" s="1"/>
  <c r="K123" i="1"/>
  <c r="L123" i="1"/>
  <c r="M123" i="1" s="1"/>
  <c r="E124" i="1"/>
  <c r="F124" i="1"/>
  <c r="G124" i="1" s="1"/>
  <c r="K124" i="1"/>
  <c r="L124" i="1"/>
  <c r="M124" i="1" s="1"/>
  <c r="E125" i="1"/>
  <c r="F125" i="1"/>
  <c r="G125" i="1" s="1"/>
  <c r="K125" i="1"/>
  <c r="L125" i="1"/>
  <c r="M125" i="1" s="1"/>
  <c r="E126" i="1"/>
  <c r="F126" i="1"/>
  <c r="G126" i="1" s="1"/>
  <c r="K126" i="1"/>
  <c r="L126" i="1"/>
  <c r="M126" i="1" s="1"/>
  <c r="E127" i="1"/>
  <c r="F127" i="1"/>
  <c r="G127" i="1" s="1"/>
  <c r="K127" i="1"/>
  <c r="L127" i="1"/>
  <c r="M127" i="1" s="1"/>
  <c r="E128" i="1"/>
  <c r="F128" i="1"/>
  <c r="G128" i="1" s="1"/>
  <c r="K128" i="1"/>
  <c r="L128" i="1"/>
  <c r="M128" i="1" s="1"/>
  <c r="N128" i="1"/>
  <c r="E129" i="1"/>
  <c r="F129" i="1"/>
  <c r="G129" i="1" s="1"/>
  <c r="H129" i="1"/>
  <c r="K129" i="1"/>
  <c r="L129" i="1"/>
  <c r="M129" i="1" s="1"/>
  <c r="E130" i="1"/>
  <c r="F130" i="1"/>
  <c r="G130" i="1" s="1"/>
  <c r="H130" i="1"/>
  <c r="K130" i="1"/>
  <c r="L130" i="1"/>
  <c r="M130" i="1" s="1"/>
  <c r="E131" i="1"/>
  <c r="F131" i="1"/>
  <c r="G131" i="1" s="1"/>
  <c r="K131" i="1"/>
  <c r="L131" i="1"/>
  <c r="M131" i="1" s="1"/>
  <c r="E132" i="1"/>
  <c r="F132" i="1"/>
  <c r="G132" i="1" s="1"/>
  <c r="K132" i="1"/>
  <c r="L132" i="1"/>
  <c r="M132" i="1" s="1"/>
  <c r="E133" i="1"/>
  <c r="F133" i="1"/>
  <c r="G133" i="1" s="1"/>
  <c r="K133" i="1"/>
  <c r="L133" i="1"/>
  <c r="M133" i="1" s="1"/>
  <c r="E134" i="1"/>
  <c r="F134" i="1"/>
  <c r="G134" i="1" s="1"/>
  <c r="K134" i="1"/>
  <c r="L134" i="1"/>
  <c r="M134" i="1" s="1"/>
  <c r="E135" i="1"/>
  <c r="F135" i="1"/>
  <c r="G135" i="1" s="1"/>
  <c r="K135" i="1"/>
  <c r="L135" i="1"/>
  <c r="M135" i="1" s="1"/>
  <c r="E136" i="1"/>
  <c r="F136" i="1"/>
  <c r="G136" i="1" s="1"/>
  <c r="K136" i="1"/>
  <c r="L136" i="1"/>
  <c r="M136" i="1" s="1"/>
  <c r="E137" i="1"/>
  <c r="F137" i="1"/>
  <c r="G137" i="1" s="1"/>
  <c r="K137" i="1"/>
  <c r="L137" i="1"/>
  <c r="M137" i="1" s="1"/>
  <c r="E138" i="1"/>
  <c r="F138" i="1"/>
  <c r="G138" i="1" s="1"/>
  <c r="K138" i="1"/>
  <c r="L138" i="1"/>
  <c r="M138" i="1" s="1"/>
  <c r="E139" i="1"/>
  <c r="F139" i="1"/>
  <c r="G139" i="1" s="1"/>
  <c r="K139" i="1"/>
  <c r="L139" i="1"/>
  <c r="M139" i="1" s="1"/>
  <c r="E140" i="1"/>
  <c r="F140" i="1"/>
  <c r="G140" i="1" s="1"/>
  <c r="K140" i="1"/>
  <c r="L140" i="1"/>
  <c r="M140" i="1" s="1"/>
  <c r="E141" i="1"/>
  <c r="F141" i="1"/>
  <c r="G141" i="1" s="1"/>
  <c r="K141" i="1"/>
  <c r="L141" i="1"/>
  <c r="M141" i="1" s="1"/>
  <c r="E142" i="1"/>
  <c r="F142" i="1"/>
  <c r="G142" i="1" s="1"/>
  <c r="K142" i="1"/>
  <c r="L142" i="1"/>
  <c r="M142" i="1" s="1"/>
  <c r="E143" i="1"/>
  <c r="F143" i="1"/>
  <c r="G143" i="1" s="1"/>
  <c r="K143" i="1"/>
  <c r="L143" i="1"/>
  <c r="M143" i="1" s="1"/>
  <c r="E144" i="1"/>
  <c r="F144" i="1"/>
  <c r="G144" i="1" s="1"/>
  <c r="K144" i="1"/>
  <c r="L144" i="1"/>
  <c r="M144" i="1" s="1"/>
  <c r="E145" i="1"/>
  <c r="F145" i="1"/>
  <c r="G145" i="1" s="1"/>
  <c r="K145" i="1"/>
  <c r="L145" i="1"/>
  <c r="M145" i="1" s="1"/>
  <c r="E146" i="1"/>
  <c r="F146" i="1"/>
  <c r="G146" i="1" s="1"/>
  <c r="K146" i="1"/>
  <c r="L146" i="1"/>
  <c r="M146" i="1" s="1"/>
  <c r="H341" i="3" l="1"/>
  <c r="H63" i="3"/>
  <c r="H159" i="3"/>
  <c r="H175" i="3"/>
  <c r="H141" i="3"/>
  <c r="H125" i="3"/>
  <c r="I339" i="3"/>
  <c r="I251" i="3"/>
  <c r="H191" i="3"/>
  <c r="I47" i="3"/>
  <c r="H277" i="3"/>
  <c r="H127" i="3"/>
  <c r="H95" i="3"/>
  <c r="H293" i="3"/>
  <c r="I207" i="3"/>
  <c r="H111" i="3"/>
  <c r="H240" i="3"/>
  <c r="H221" i="3"/>
  <c r="I48" i="3"/>
  <c r="I175" i="3"/>
  <c r="I309" i="3"/>
  <c r="H223" i="3"/>
  <c r="H143" i="3"/>
  <c r="H79" i="3"/>
  <c r="H325" i="3"/>
  <c r="H261" i="3"/>
  <c r="H239" i="3"/>
  <c r="H224" i="3"/>
  <c r="I326" i="3"/>
  <c r="I125" i="3"/>
  <c r="H112" i="3"/>
  <c r="H339" i="3"/>
  <c r="H310" i="3"/>
  <c r="I224" i="3"/>
  <c r="I323" i="3"/>
  <c r="H294" i="3"/>
  <c r="H278" i="3"/>
  <c r="I262" i="3"/>
  <c r="I221" i="3"/>
  <c r="H160" i="3"/>
  <c r="I141" i="3"/>
  <c r="H237" i="3"/>
  <c r="H192" i="3"/>
  <c r="H208" i="3"/>
  <c r="H128" i="3"/>
  <c r="H291" i="3"/>
  <c r="H275" i="3"/>
  <c r="H307" i="3"/>
  <c r="I259" i="3"/>
  <c r="H189" i="3"/>
  <c r="H173" i="3"/>
  <c r="I157" i="3"/>
  <c r="H109" i="3"/>
  <c r="I355" i="3"/>
  <c r="I254" i="3"/>
  <c r="H205" i="3"/>
  <c r="H144" i="3"/>
  <c r="I128" i="3"/>
  <c r="H342" i="3"/>
  <c r="I240" i="3"/>
  <c r="I79" i="3"/>
  <c r="I95" i="3"/>
  <c r="I61" i="3"/>
  <c r="I192" i="3"/>
  <c r="I208" i="3"/>
  <c r="I160" i="3"/>
  <c r="H323" i="3"/>
  <c r="H176" i="3"/>
  <c r="H355" i="3"/>
  <c r="H157" i="3"/>
  <c r="H64" i="3"/>
  <c r="H93" i="3"/>
  <c r="H77" i="3"/>
  <c r="I277" i="3"/>
  <c r="I261" i="3"/>
  <c r="I253" i="3"/>
  <c r="I239" i="3"/>
  <c r="I237" i="3"/>
  <c r="I205" i="3"/>
  <c r="I191" i="3"/>
  <c r="H47" i="3"/>
  <c r="I342" i="3"/>
  <c r="H326" i="3"/>
  <c r="I293" i="3"/>
  <c r="H207" i="3"/>
  <c r="I144" i="3"/>
  <c r="I111" i="3"/>
  <c r="I189" i="3"/>
  <c r="H96" i="3"/>
  <c r="I63" i="3"/>
  <c r="H61" i="3"/>
  <c r="H80" i="3"/>
  <c r="H48" i="3"/>
  <c r="H16" i="1"/>
  <c r="H5" i="1"/>
  <c r="H17" i="1"/>
  <c r="H27" i="1"/>
  <c r="H6" i="1"/>
  <c r="H12" i="1"/>
  <c r="H23" i="1"/>
  <c r="I27" i="1"/>
  <c r="H309" i="3"/>
  <c r="H262" i="3"/>
  <c r="H259" i="3"/>
  <c r="H254" i="3"/>
  <c r="H251" i="3"/>
  <c r="I310" i="3"/>
  <c r="I307" i="3"/>
  <c r="I159" i="3"/>
  <c r="I112" i="3"/>
  <c r="I109" i="3"/>
  <c r="I325" i="3"/>
  <c r="I278" i="3"/>
  <c r="I275" i="3"/>
  <c r="I127" i="3"/>
  <c r="I80" i="3"/>
  <c r="I77" i="3"/>
  <c r="I64" i="3"/>
  <c r="I341" i="3"/>
  <c r="I294" i="3"/>
  <c r="I291" i="3"/>
  <c r="I143" i="3"/>
  <c r="I96" i="3"/>
  <c r="I93" i="3"/>
  <c r="I223" i="3"/>
  <c r="I176" i="3"/>
  <c r="I173" i="3"/>
  <c r="I102" i="1"/>
  <c r="H21" i="1"/>
  <c r="H115" i="1"/>
  <c r="H89" i="1"/>
  <c r="I17" i="1"/>
  <c r="H128" i="1"/>
  <c r="H34" i="1"/>
  <c r="I12" i="1"/>
  <c r="H45" i="1"/>
  <c r="H10" i="1"/>
  <c r="H102" i="1"/>
  <c r="H58" i="1"/>
  <c r="I23" i="1"/>
  <c r="I6" i="1"/>
  <c r="I128" i="1"/>
  <c r="I115" i="1"/>
  <c r="I89" i="1"/>
  <c r="I21" i="1"/>
  <c r="I16" i="1"/>
  <c r="I10" i="1"/>
  <c r="I34" i="1"/>
  <c r="I58" i="1"/>
  <c r="I45" i="1"/>
  <c r="I5" i="1"/>
  <c r="F27" i="3" l="1"/>
  <c r="G27" i="3" s="1"/>
  <c r="F41" i="3"/>
  <c r="G41" i="3" s="1"/>
  <c r="F21" i="3"/>
  <c r="G21" i="3" s="1"/>
  <c r="F24" i="3"/>
  <c r="G24" i="3" s="1"/>
  <c r="F28" i="3"/>
  <c r="G28" i="3" s="1"/>
  <c r="F23" i="3"/>
  <c r="G23" i="3" s="1"/>
  <c r="F6" i="3"/>
  <c r="G6" i="3" s="1"/>
  <c r="F35" i="3"/>
  <c r="G35" i="3" s="1"/>
  <c r="F8" i="3"/>
  <c r="G8" i="3" s="1"/>
  <c r="E34" i="3"/>
  <c r="H34" i="3" s="1"/>
  <c r="F26" i="3"/>
  <c r="G26" i="3" s="1"/>
  <c r="E23" i="3"/>
  <c r="F12" i="3"/>
  <c r="G12" i="3" s="1"/>
  <c r="F30" i="3"/>
  <c r="G30" i="3" s="1"/>
  <c r="F7" i="3"/>
  <c r="G7" i="3" s="1"/>
  <c r="F32" i="3"/>
  <c r="G32" i="3" s="1"/>
  <c r="F17" i="3"/>
  <c r="G17" i="3" s="1"/>
  <c r="F19" i="3"/>
  <c r="G19" i="3" s="1"/>
  <c r="E8" i="3"/>
  <c r="H8" i="3"/>
  <c r="F22" i="3"/>
  <c r="G22" i="3" s="1"/>
  <c r="E29" i="3"/>
  <c r="E19" i="3"/>
  <c r="F36" i="3"/>
  <c r="G36" i="3" s="1"/>
  <c r="F34" i="3"/>
  <c r="G34" i="3" s="1"/>
  <c r="E41" i="3"/>
  <c r="I41" i="3" s="1"/>
  <c r="F9" i="3"/>
  <c r="G9" i="3" s="1"/>
  <c r="F20" i="3"/>
  <c r="G20" i="3" s="1"/>
  <c r="H35" i="3"/>
  <c r="E35" i="3"/>
  <c r="F39" i="3"/>
  <c r="G39" i="3" s="1"/>
  <c r="E12" i="3"/>
  <c r="F11" i="3"/>
  <c r="G11" i="3" s="1"/>
  <c r="F29" i="3"/>
  <c r="G29" i="3" s="1"/>
  <c r="E15" i="3"/>
  <c r="E32" i="3"/>
  <c r="F16" i="3"/>
  <c r="G16" i="3" s="1"/>
  <c r="F40" i="3"/>
  <c r="G40" i="3" s="1"/>
  <c r="H7" i="3"/>
  <c r="E7" i="3"/>
  <c r="E11" i="3"/>
  <c r="F15" i="3"/>
  <c r="G15" i="3" s="1"/>
  <c r="E22" i="3"/>
  <c r="F38" i="3"/>
  <c r="G38" i="3" s="1"/>
  <c r="F14" i="3"/>
  <c r="G14" i="3" s="1"/>
  <c r="F10" i="3"/>
  <c r="G10" i="3" s="1"/>
  <c r="F33" i="3"/>
  <c r="G33" i="3" s="1"/>
  <c r="E36" i="3"/>
  <c r="H36" i="3"/>
  <c r="G5" i="3"/>
  <c r="F5" i="3"/>
  <c r="F13" i="3"/>
  <c r="G13" i="3" s="1"/>
  <c r="F42" i="3"/>
  <c r="G42" i="3" s="1"/>
  <c r="E16" i="3"/>
  <c r="E37" i="3"/>
  <c r="F25" i="3"/>
  <c r="G25" i="3" s="1"/>
  <c r="E33" i="3"/>
  <c r="H33" i="3" s="1"/>
  <c r="E6" i="3"/>
  <c r="H6" i="3" s="1"/>
  <c r="E26" i="3"/>
  <c r="E30" i="3"/>
  <c r="E17" i="3"/>
  <c r="E18" i="3"/>
  <c r="E40" i="3"/>
  <c r="E42" i="3"/>
  <c r="F18" i="3"/>
  <c r="G18" i="3" s="1"/>
  <c r="E28" i="3"/>
  <c r="E9" i="3"/>
  <c r="E13" i="3"/>
  <c r="E20" i="3"/>
  <c r="E27" i="3"/>
  <c r="F37" i="3"/>
  <c r="G37" i="3" s="1"/>
  <c r="E25" i="3"/>
  <c r="E39" i="3"/>
  <c r="F31" i="3"/>
  <c r="G31" i="3" s="1"/>
  <c r="E38" i="3"/>
  <c r="E14" i="3"/>
  <c r="E10" i="3"/>
  <c r="E21" i="3"/>
  <c r="E24" i="3"/>
  <c r="E5" i="3"/>
  <c r="H5" i="3" s="1"/>
  <c r="E31" i="3"/>
  <c r="H31" i="3" s="1"/>
  <c r="H41" i="3" l="1"/>
  <c r="I5" i="3"/>
  <c r="I31" i="3"/>
  <c r="I6" i="3"/>
  <c r="I34" i="3"/>
  <c r="I33" i="3"/>
</calcChain>
</file>

<file path=xl/sharedStrings.xml><?xml version="1.0" encoding="utf-8"?>
<sst xmlns="http://schemas.openxmlformats.org/spreadsheetml/2006/main" count="1213" uniqueCount="180">
  <si>
    <t>07</t>
  </si>
  <si>
    <t>Byte 16</t>
  </si>
  <si>
    <t>00</t>
  </si>
  <si>
    <t>0C</t>
  </si>
  <si>
    <t>Byte 15</t>
  </si>
  <si>
    <t>02</t>
  </si>
  <si>
    <t>Byte 14</t>
  </si>
  <si>
    <t>8F</t>
  </si>
  <si>
    <t>Byte 13</t>
  </si>
  <si>
    <t>A8</t>
  </si>
  <si>
    <t>Byte 12</t>
  </si>
  <si>
    <t>4B</t>
  </si>
  <si>
    <t>Byte 11</t>
  </si>
  <si>
    <t>Byte 10</t>
  </si>
  <si>
    <t>3C</t>
  </si>
  <si>
    <t>Byte 9</t>
  </si>
  <si>
    <t>05</t>
  </si>
  <si>
    <t>Byte 8</t>
  </si>
  <si>
    <t>Byte 7</t>
  </si>
  <si>
    <t>Byte 6</t>
  </si>
  <si>
    <t>Byte 5</t>
  </si>
  <si>
    <t>08</t>
  </si>
  <si>
    <t>Byte 4</t>
  </si>
  <si>
    <t>FC</t>
  </si>
  <si>
    <t>Byte 3</t>
  </si>
  <si>
    <t>Byte 2</t>
  </si>
  <si>
    <t>Byte 1</t>
  </si>
  <si>
    <t>Address, low byte</t>
  </si>
  <si>
    <t>Address, high byte</t>
  </si>
  <si>
    <t>03</t>
  </si>
  <si>
    <t>D9</t>
  </si>
  <si>
    <t>9F</t>
  </si>
  <si>
    <t>F8</t>
  </si>
  <si>
    <t>Serial no. of
radio module: 0x830561F8 --&gt; 2198168056</t>
  </si>
  <si>
    <t>E0</t>
  </si>
  <si>
    <t>5C</t>
  </si>
  <si>
    <t>CE</t>
  </si>
  <si>
    <t>8B</t>
  </si>
  <si>
    <t>Byte 24</t>
  </si>
  <si>
    <t>0E</t>
  </si>
  <si>
    <t>Byte 23</t>
  </si>
  <si>
    <t>Byte 22</t>
  </si>
  <si>
    <t>01</t>
  </si>
  <si>
    <t>Byte 21</t>
  </si>
  <si>
    <t>A5</t>
  </si>
  <si>
    <t>Byte 20</t>
  </si>
  <si>
    <t>Byte 19</t>
  </si>
  <si>
    <t>Byte 18</t>
  </si>
  <si>
    <t>2C</t>
  </si>
  <si>
    <t>Byte 17</t>
  </si>
  <si>
    <t>F2</t>
  </si>
  <si>
    <t>0x07FF</t>
  </si>
  <si>
    <t>7A</t>
  </si>
  <si>
    <t>DD</t>
  </si>
  <si>
    <t>0x00F8</t>
  </si>
  <si>
    <t>0x00EE</t>
  </si>
  <si>
    <t>0x00E4</t>
  </si>
  <si>
    <t>0x00DA</t>
  </si>
  <si>
    <t>0x00D0</t>
  </si>
  <si>
    <t>0x00C6</t>
  </si>
  <si>
    <t>0x00BC</t>
  </si>
  <si>
    <t>0x00B2</t>
  </si>
  <si>
    <t>0x00A8</t>
  </si>
  <si>
    <t>0x009E</t>
  </si>
  <si>
    <t>0x0094</t>
  </si>
  <si>
    <t>0x008A</t>
  </si>
  <si>
    <t>0x0080</t>
  </si>
  <si>
    <t>C2</t>
  </si>
  <si>
    <t>0x0056</t>
  </si>
  <si>
    <t>9A</t>
  </si>
  <si>
    <t>0x0052</t>
  </si>
  <si>
    <t>4E</t>
  </si>
  <si>
    <t>0x0048</t>
  </si>
  <si>
    <t>0x003F</t>
  </si>
  <si>
    <t>09</t>
  </si>
  <si>
    <t>0x0030</t>
  </si>
  <si>
    <t>E4</t>
  </si>
  <si>
    <t>0x0028</t>
  </si>
  <si>
    <t>0x0018</t>
  </si>
  <si>
    <t>E9</t>
  </si>
  <si>
    <t>0x0010</t>
  </si>
  <si>
    <t>10</t>
  </si>
  <si>
    <t>0x000A</t>
  </si>
  <si>
    <t>0x0000</t>
  </si>
  <si>
    <t>Length [Bytes]</t>
  </si>
  <si>
    <t>To address</t>
  </si>
  <si>
    <t>From adress</t>
  </si>
  <si>
    <t>7C</t>
  </si>
  <si>
    <t>Memory Map</t>
  </si>
  <si>
    <t>AA</t>
  </si>
  <si>
    <t>52</t>
  </si>
  <si>
    <t>5A</t>
  </si>
  <si>
    <t>FF</t>
  </si>
  <si>
    <t>*Instruction available only for the M95512-D device.</t>
  </si>
  <si>
    <t>06</t>
  </si>
  <si>
    <t>Locks the Identification page in read-only mode</t>
  </si>
  <si>
    <t>LID*</t>
  </si>
  <si>
    <t>Byte1</t>
  </si>
  <si>
    <t>Reads the Identification page lock status</t>
  </si>
  <si>
    <t>RDLS*</t>
  </si>
  <si>
    <t>Write Identification page</t>
  </si>
  <si>
    <t>WRID*</t>
  </si>
  <si>
    <t>Read Identification page</t>
  </si>
  <si>
    <t>RDID*</t>
  </si>
  <si>
    <t>Write to Memory array</t>
  </si>
  <si>
    <t>WRITE</t>
  </si>
  <si>
    <t>Read from Memory array</t>
  </si>
  <si>
    <t>READ</t>
  </si>
  <si>
    <t>Write Status register</t>
  </si>
  <si>
    <t>WRSR</t>
  </si>
  <si>
    <t>Read Status register</t>
  </si>
  <si>
    <t>RDSR</t>
  </si>
  <si>
    <t>Write disable</t>
  </si>
  <si>
    <t>WRDI</t>
  </si>
  <si>
    <t>Write enable</t>
  </si>
  <si>
    <t>WREN</t>
  </si>
  <si>
    <t>Description</t>
  </si>
  <si>
    <t>Instruction</t>
  </si>
  <si>
    <t>Code [HEX]</t>
  </si>
  <si>
    <t>Code [BIN]</t>
  </si>
  <si>
    <t>Comment</t>
  </si>
  <si>
    <r>
      <t xml:space="preserve">MISO
</t>
    </r>
    <r>
      <rPr>
        <sz val="11"/>
        <color theme="1"/>
        <rFont val="Calibri"/>
        <family val="2"/>
        <scheme val="minor"/>
      </rPr>
      <t>ASCII</t>
    </r>
  </si>
  <si>
    <r>
      <t xml:space="preserve">MISO
</t>
    </r>
    <r>
      <rPr>
        <sz val="11"/>
        <color theme="1"/>
        <rFont val="Calibri"/>
        <family val="2"/>
        <scheme val="minor"/>
      </rPr>
      <t>DEC</t>
    </r>
  </si>
  <si>
    <r>
      <t xml:space="preserve">MISO
</t>
    </r>
    <r>
      <rPr>
        <sz val="11"/>
        <color theme="1"/>
        <rFont val="Calibri"/>
        <family val="2"/>
        <scheme val="minor"/>
      </rPr>
      <t>BIN</t>
    </r>
  </si>
  <si>
    <r>
      <t xml:space="preserve">MISO
</t>
    </r>
    <r>
      <rPr>
        <sz val="11"/>
        <color theme="1"/>
        <rFont val="Calibri"/>
        <family val="2"/>
        <scheme val="minor"/>
      </rPr>
      <t>HEX</t>
    </r>
  </si>
  <si>
    <t>Command</t>
  </si>
  <si>
    <t>EEPROM 
Instruction</t>
  </si>
  <si>
    <r>
      <t xml:space="preserve">MOSI
</t>
    </r>
    <r>
      <rPr>
        <sz val="11"/>
        <color theme="1"/>
        <rFont val="Calibri"/>
        <family val="2"/>
        <scheme val="minor"/>
      </rPr>
      <t>ASCII</t>
    </r>
  </si>
  <si>
    <r>
      <t xml:space="preserve">MOSI
</t>
    </r>
    <r>
      <rPr>
        <sz val="11"/>
        <color theme="1"/>
        <rFont val="Calibri"/>
        <family val="2"/>
        <scheme val="minor"/>
      </rPr>
      <t>DEZ</t>
    </r>
  </si>
  <si>
    <r>
      <t xml:space="preserve">MOSI
</t>
    </r>
    <r>
      <rPr>
        <sz val="11"/>
        <color theme="1"/>
        <rFont val="Calibri"/>
        <family val="2"/>
        <scheme val="minor"/>
      </rPr>
      <t>BIN</t>
    </r>
  </si>
  <si>
    <r>
      <t xml:space="preserve">MOSI
</t>
    </r>
    <r>
      <rPr>
        <sz val="11"/>
        <color theme="1"/>
        <rFont val="Calibri"/>
        <family val="2"/>
        <scheme val="minor"/>
      </rPr>
      <t>HEX</t>
    </r>
  </si>
  <si>
    <t>Section</t>
  </si>
  <si>
    <t>R W S</t>
  </si>
  <si>
    <t>R</t>
  </si>
  <si>
    <t>Read/ Write</t>
  </si>
  <si>
    <t>R/W</t>
  </si>
  <si>
    <t>W</t>
  </si>
  <si>
    <t>2A</t>
  </si>
  <si>
    <t>EE</t>
  </si>
  <si>
    <t>DA</t>
  </si>
  <si>
    <t>D0</t>
  </si>
  <si>
    <t>C6</t>
  </si>
  <si>
    <t>BC</t>
  </si>
  <si>
    <t>B2</t>
  </si>
  <si>
    <t>9E</t>
  </si>
  <si>
    <t>8A</t>
  </si>
  <si>
    <t>FA</t>
  </si>
  <si>
    <t>AB</t>
  </si>
  <si>
    <t>Unknown content, but previously received from Smoke detector
via  UART</t>
  </si>
  <si>
    <t>1A</t>
  </si>
  <si>
    <t>0F</t>
  </si>
  <si>
    <t>Time (24h)
08:48:15</t>
  </si>
  <si>
    <t>0B</t>
  </si>
  <si>
    <t>Date
2024/11/22</t>
  </si>
  <si>
    <t>5B</t>
  </si>
  <si>
    <t>Serial no. of Smoke detector: 0x83A85B5D --&gt; 2208848733</t>
  </si>
  <si>
    <t>5D</t>
  </si>
  <si>
    <t>9C</t>
  </si>
  <si>
    <t>EEPROM Trace 1</t>
  </si>
  <si>
    <t>EEPROM Trace 2</t>
  </si>
  <si>
    <t>Now the CC1101 gets initialized</t>
  </si>
  <si>
    <t>0x0100</t>
  </si>
  <si>
    <t>0x0102</t>
  </si>
  <si>
    <t>0x010C</t>
  </si>
  <si>
    <t>0x0116</t>
  </si>
  <si>
    <t>0x0120</t>
  </si>
  <si>
    <t>0x012A</t>
  </si>
  <si>
    <t>0x0134</t>
  </si>
  <si>
    <t>0x0800</t>
  </si>
  <si>
    <t>0x169C</t>
  </si>
  <si>
    <t>0x013E</t>
  </si>
  <si>
    <t>16</t>
  </si>
  <si>
    <t>83</t>
  </si>
  <si>
    <t>18</t>
  </si>
  <si>
    <t>30</t>
  </si>
  <si>
    <t>04</t>
  </si>
  <si>
    <t>80</t>
  </si>
  <si>
    <t>94</t>
  </si>
  <si>
    <t>20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</si>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</sst>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theme="1" tint="0.499984740745262"/>
      <name val="Arial-ItalicMT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B280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0" fillId="6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0" xfId="0" applyFill="1" applyAlignment="1">
      <alignment vertical="top"/>
    </xf>
    <xf numFmtId="0" fontId="6" fillId="0" borderId="0" xfId="0" applyFont="1" applyAlignment="1">
      <alignment vertical="top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6" borderId="0" xfId="0" applyFill="1" applyAlignment="1">
      <alignment horizontal="center" vertical="top"/>
    </xf>
    <xf numFmtId="0" fontId="2" fillId="8" borderId="3" xfId="0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vertical="top"/>
    </xf>
    <xf numFmtId="0" fontId="7" fillId="7" borderId="0" xfId="0" applyFont="1" applyFill="1" applyAlignment="1">
      <alignment vertical="top"/>
    </xf>
    <xf numFmtId="0" fontId="0" fillId="10" borderId="0" xfId="0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0" fillId="0" borderId="0" xfId="0" quotePrefix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0" fillId="11" borderId="0" xfId="0" applyFill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5" fillId="9" borderId="0" xfId="0" applyFont="1" applyFill="1" applyAlignment="1">
      <alignment horizontal="center" vertical="top"/>
    </xf>
    <xf numFmtId="0" fontId="3" fillId="9" borderId="0" xfId="0" applyFont="1" applyFill="1" applyAlignment="1">
      <alignment horizontal="center" vertical="top"/>
    </xf>
    <xf numFmtId="0" fontId="3" fillId="9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5" fillId="9" borderId="2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9" borderId="0" xfId="0" applyFont="1" applyFill="1" applyAlignment="1">
      <alignment vertical="top" wrapText="1"/>
    </xf>
    <xf numFmtId="0" fontId="2" fillId="9" borderId="0" xfId="0" applyFont="1" applyFill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0" fillId="9" borderId="2" xfId="0" applyFill="1" applyBorder="1" applyAlignment="1">
      <alignment horizontal="center" vertical="top"/>
    </xf>
    <xf numFmtId="0" fontId="0" fillId="9" borderId="2" xfId="0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vertical="top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164" fontId="2" fillId="9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vertical="top" wrapText="1"/>
    </xf>
    <xf numFmtId="164" fontId="2" fillId="10" borderId="0" xfId="0" applyNumberFormat="1" applyFont="1" applyFill="1" applyAlignment="1">
      <alignment horizontal="center" vertical="top"/>
    </xf>
    <xf numFmtId="164" fontId="2" fillId="6" borderId="0" xfId="0" applyNumberFormat="1" applyFont="1" applyFill="1" applyAlignment="1">
      <alignment horizontal="center" vertical="top"/>
    </xf>
    <xf numFmtId="164" fontId="2" fillId="11" borderId="0" xfId="0" applyNumberFormat="1" applyFont="1" applyFill="1" applyAlignment="1">
      <alignment horizontal="center" vertical="top"/>
    </xf>
    <xf numFmtId="0" fontId="0" fillId="9" borderId="0" xfId="0" applyFill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top"/>
    </xf>
    <xf numFmtId="0" fontId="2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7" borderId="6" xfId="0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0" fillId="2" borderId="7" xfId="0" applyFill="1" applyBorder="1" applyAlignment="1">
      <alignment vertical="center"/>
    </xf>
    <xf numFmtId="0" fontId="0" fillId="7" borderId="7" xfId="0" applyFill="1" applyBorder="1" applyAlignment="1">
      <alignment vertical="top"/>
    </xf>
    <xf numFmtId="0" fontId="5" fillId="9" borderId="7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center"/>
    </xf>
    <xf numFmtId="0" fontId="7" fillId="7" borderId="6" xfId="0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vertical="top"/>
    </xf>
    <xf numFmtId="164" fontId="2" fillId="12" borderId="0" xfId="0" applyNumberFormat="1" applyFont="1" applyFill="1" applyAlignment="1">
      <alignment horizontal="center" vertical="top"/>
    </xf>
    <xf numFmtId="0" fontId="0" fillId="12" borderId="0" xfId="0" applyFill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7" xfId="0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7" xfId="0" applyFont="1" applyFill="1" applyBorder="1" applyAlignment="1">
      <alignment vertical="center"/>
    </xf>
    <xf numFmtId="0" fontId="7" fillId="7" borderId="7" xfId="0" applyFont="1" applyFill="1" applyBorder="1" applyAlignment="1">
      <alignment vertical="top"/>
    </xf>
    <xf numFmtId="0" fontId="3" fillId="9" borderId="2" xfId="0" applyFont="1" applyFill="1" applyBorder="1" applyAlignment="1">
      <alignment horizontal="center" vertical="top"/>
    </xf>
    <xf numFmtId="0" fontId="3" fillId="9" borderId="0" xfId="0" applyFont="1" applyFill="1" applyAlignment="1">
      <alignment horizontal="center" vertical="top"/>
    </xf>
    <xf numFmtId="0" fontId="0" fillId="4" borderId="0" xfId="0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</cellXfs>
  <cellStyles count="1">
    <cellStyle name="Standard" xfId="0" builtinId="0"/>
  </cellStyles>
  <dxfs count="10"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Tabellenformat 1" pivot="0" count="2" xr9:uid="{81492D5A-EA3B-4AD4-BC82-46ADFFC47D61}">
      <tableStyleElement type="firstRowStripe" dxfId="9"/>
      <tableStyleElement type="secondRowStripe" dxfId="8"/>
    </tableStyle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C6614B-1EA8-4756-A9A1-BF06982A0554}" name="Tabelle2" displayName="Tabelle2" ref="B4:F38" totalsRowShown="0" headerRowDxfId="7" dataDxfId="5" headerRowBorderDxfId="6">
  <tableColumns count="5">
    <tableColumn id="1" xr3:uid="{21DFD5EC-8056-4A52-889F-18417BCA39BD}" name="Section" dataDxfId="4"/>
    <tableColumn id="2" xr3:uid="{9AEFE001-BFDB-43CB-A68A-EEE24C985701}" name="From adress" dataDxfId="3"/>
    <tableColumn id="3" xr3:uid="{83ED185C-62C2-49E5-87CB-08177399C508}" name="To address" dataDxfId="2">
      <calculatedColumnFormula>"0x"&amp;DEC2HEX(HEX2DEC(MID(C5,3,LEN(C5)-2))+E5-1,4)</calculatedColumnFormula>
    </tableColumn>
    <tableColumn id="4" xr3:uid="{D3C98C8F-221D-4CA0-AFB9-D0B0B369CD5F}" name="Length [Bytes]" dataDxfId="1"/>
    <tableColumn id="5" xr3:uid="{56A419B3-0251-4DDA-B7AF-FEED10A25C24}" name="Read/ Write" data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C549-14D5-4EF6-8FA2-B90E9C4C96BE}">
  <dimension ref="A1:W147"/>
  <sheetViews>
    <sheetView tabSelected="1" zoomScaleNormal="100" workbookViewId="0"/>
  </sheetViews>
  <sheetFormatPr baseColWidth="10" defaultRowHeight="15"/>
  <cols>
    <col min="1" max="1" width="3" style="1" customWidth="1"/>
    <col min="2" max="2" width="4.28515625" style="1" customWidth="1"/>
    <col min="3" max="3" width="3.5703125" style="1" customWidth="1"/>
    <col min="4" max="4" width="7.28515625" style="2" customWidth="1"/>
    <col min="5" max="5" width="11.42578125" style="2"/>
    <col min="6" max="6" width="7.28515625" style="2" customWidth="1"/>
    <col min="7" max="7" width="7.140625" style="2" customWidth="1"/>
    <col min="8" max="8" width="11.42578125" style="2"/>
    <col min="9" max="9" width="23.28515625" style="1" customWidth="1"/>
    <col min="10" max="10" width="7.28515625" style="2" customWidth="1"/>
    <col min="11" max="11" width="11.42578125" style="2" customWidth="1"/>
    <col min="12" max="12" width="7.28515625" style="2" customWidth="1"/>
    <col min="13" max="13" width="7.140625" style="2" customWidth="1"/>
    <col min="14" max="14" width="17.85546875" style="1" customWidth="1"/>
    <col min="15" max="15" width="3" style="1" customWidth="1"/>
    <col min="16" max="18" width="0" style="1" hidden="1" customWidth="1"/>
    <col min="19" max="19" width="15.7109375" style="1" hidden="1" customWidth="1"/>
    <col min="20" max="20" width="14.28515625" style="1" hidden="1" customWidth="1"/>
    <col min="21" max="21" width="17.28515625" style="2" hidden="1" customWidth="1"/>
    <col min="22" max="22" width="11.42578125" style="2" customWidth="1"/>
    <col min="23" max="25" width="11.42578125" style="1" customWidth="1"/>
    <col min="26" max="16384" width="11.42578125" style="1"/>
  </cols>
  <sheetData>
    <row r="1" spans="1:23">
      <c r="A1" s="4"/>
      <c r="B1" s="4"/>
      <c r="C1" s="4"/>
      <c r="D1" s="5"/>
      <c r="E1" s="5"/>
      <c r="F1" s="5"/>
      <c r="G1" s="5"/>
      <c r="H1" s="5"/>
      <c r="I1" s="4"/>
      <c r="J1" s="5"/>
      <c r="K1" s="5"/>
      <c r="L1" s="5"/>
      <c r="M1" s="5"/>
      <c r="N1" s="4"/>
      <c r="O1" s="4"/>
    </row>
    <row r="2" spans="1:23" ht="18.75">
      <c r="A2" s="4"/>
      <c r="B2" s="33" t="s">
        <v>158</v>
      </c>
      <c r="C2" s="4"/>
      <c r="D2" s="5"/>
      <c r="E2" s="5"/>
      <c r="F2" s="5"/>
      <c r="G2" s="5"/>
      <c r="H2" s="5"/>
      <c r="I2" s="4"/>
      <c r="J2" s="5"/>
      <c r="K2" s="5"/>
      <c r="L2" s="5"/>
      <c r="M2" s="5"/>
      <c r="N2" s="4"/>
      <c r="O2" s="4"/>
    </row>
    <row r="3" spans="1:23">
      <c r="A3" s="4"/>
      <c r="B3" s="4"/>
      <c r="C3" s="4"/>
      <c r="D3" s="5"/>
      <c r="E3" s="5"/>
      <c r="F3" s="5"/>
      <c r="G3" s="5"/>
      <c r="H3" s="5"/>
      <c r="I3" s="4"/>
      <c r="J3" s="5"/>
      <c r="K3" s="5"/>
      <c r="L3" s="5"/>
      <c r="M3" s="5"/>
      <c r="N3" s="4"/>
      <c r="O3" s="4"/>
    </row>
    <row r="4" spans="1:23" ht="49.5" customHeight="1" thickBot="1">
      <c r="A4" s="4"/>
      <c r="B4" s="28" t="s">
        <v>131</v>
      </c>
      <c r="C4" s="29" t="s">
        <v>132</v>
      </c>
      <c r="D4" s="43" t="s">
        <v>130</v>
      </c>
      <c r="E4" s="43" t="s">
        <v>129</v>
      </c>
      <c r="F4" s="43" t="s">
        <v>128</v>
      </c>
      <c r="G4" s="43" t="s">
        <v>127</v>
      </c>
      <c r="H4" s="43" t="s">
        <v>126</v>
      </c>
      <c r="I4" s="44" t="s">
        <v>125</v>
      </c>
      <c r="J4" s="43" t="s">
        <v>124</v>
      </c>
      <c r="K4" s="43" t="s">
        <v>123</v>
      </c>
      <c r="L4" s="43" t="s">
        <v>122</v>
      </c>
      <c r="M4" s="43" t="s">
        <v>121</v>
      </c>
      <c r="N4" s="44" t="s">
        <v>120</v>
      </c>
      <c r="O4" s="4"/>
    </row>
    <row r="5" spans="1:23">
      <c r="A5" s="4"/>
      <c r="B5" s="91"/>
      <c r="C5" s="92"/>
      <c r="D5" s="93" t="s">
        <v>94</v>
      </c>
      <c r="E5" s="94" t="str">
        <f t="shared" ref="E5:E36" si="0">HEX2BIN(D5,8)</f>
        <v>00000110</v>
      </c>
      <c r="F5" s="94">
        <f t="shared" ref="F5:F36" si="1">HEX2DEC(D5)</f>
        <v>6</v>
      </c>
      <c r="G5" s="94" t="str">
        <f t="shared" ref="G5:G36" si="2">IF(NOT(ISERROR(CHAR(F5))),CHAR(F5),"")</f>
        <v>_x0006_</v>
      </c>
      <c r="H5" s="94" t="str">
        <f>VLOOKUP(E5,$P$6:$S$11,3,FALSE)</f>
        <v>WREN</v>
      </c>
      <c r="I5" s="95" t="str">
        <f>VLOOKUP(E5,$P$6:$S$11,4,FALSE)</f>
        <v>Write enable</v>
      </c>
      <c r="J5" s="93" t="s">
        <v>2</v>
      </c>
      <c r="K5" s="94" t="str">
        <f t="shared" ref="K5:K36" si="3">HEX2BIN(J5,8)</f>
        <v>00000000</v>
      </c>
      <c r="L5" s="94">
        <f t="shared" ref="L5:L36" si="4">HEX2DEC(J5)</f>
        <v>0</v>
      </c>
      <c r="M5" s="94" t="str">
        <f t="shared" ref="M5:M36" si="5">IF(NOT(ISERROR(CHAR(L5))),CHAR(L5),"")</f>
        <v/>
      </c>
      <c r="N5" s="95"/>
      <c r="O5" s="3"/>
      <c r="P5" s="1" t="s">
        <v>119</v>
      </c>
      <c r="Q5" s="1" t="s">
        <v>118</v>
      </c>
      <c r="R5" s="1" t="s">
        <v>117</v>
      </c>
      <c r="S5" s="1" t="s">
        <v>116</v>
      </c>
      <c r="U5" s="1"/>
      <c r="W5" s="2"/>
    </row>
    <row r="6" spans="1:23">
      <c r="A6" s="4"/>
      <c r="B6" s="119">
        <v>32</v>
      </c>
      <c r="C6" s="20"/>
      <c r="D6" s="45" t="s">
        <v>5</v>
      </c>
      <c r="E6" s="46" t="str">
        <f t="shared" si="0"/>
        <v>00000010</v>
      </c>
      <c r="F6" s="46">
        <f t="shared" si="1"/>
        <v>2</v>
      </c>
      <c r="G6" s="46" t="str">
        <f t="shared" si="2"/>
        <v>_x0002_</v>
      </c>
      <c r="H6" s="46" t="str">
        <f>VLOOKUP(E6,$P$6:$S$11,3,FALSE)</f>
        <v>WRITE</v>
      </c>
      <c r="I6" s="47" t="str">
        <f>VLOOKUP(E6,$P$6:$S$11,4,FALSE)</f>
        <v>Write to Memory array</v>
      </c>
      <c r="J6" s="45" t="s">
        <v>2</v>
      </c>
      <c r="K6" s="46" t="str">
        <f t="shared" si="3"/>
        <v>00000000</v>
      </c>
      <c r="L6" s="46">
        <f t="shared" si="4"/>
        <v>0</v>
      </c>
      <c r="M6" s="46" t="str">
        <f t="shared" si="5"/>
        <v/>
      </c>
      <c r="N6" s="118" t="str">
        <f>"Write to 0x"&amp;D7&amp;D8</f>
        <v>Write to 0x07FF</v>
      </c>
      <c r="O6" s="3"/>
      <c r="P6" s="1" t="str">
        <f t="shared" ref="P6:P15" si="6">HEX2BIN(Q6,8)</f>
        <v>00000110</v>
      </c>
      <c r="Q6" s="1">
        <v>6</v>
      </c>
      <c r="R6" s="1" t="s">
        <v>115</v>
      </c>
      <c r="S6" s="1" t="s">
        <v>114</v>
      </c>
      <c r="U6" s="1"/>
      <c r="W6" s="2"/>
    </row>
    <row r="7" spans="1:23">
      <c r="A7" s="4"/>
      <c r="B7" s="119"/>
      <c r="C7" s="20"/>
      <c r="D7" s="48" t="s">
        <v>0</v>
      </c>
      <c r="E7" s="49" t="str">
        <f t="shared" si="0"/>
        <v>00000111</v>
      </c>
      <c r="F7" s="49">
        <f t="shared" si="1"/>
        <v>7</v>
      </c>
      <c r="G7" s="49" t="str">
        <f t="shared" si="2"/>
        <v>_x0007_</v>
      </c>
      <c r="H7" s="49">
        <f>HEX2DEC(D7)</f>
        <v>7</v>
      </c>
      <c r="I7" s="50" t="s">
        <v>28</v>
      </c>
      <c r="J7" s="48" t="s">
        <v>2</v>
      </c>
      <c r="K7" s="49" t="str">
        <f t="shared" si="3"/>
        <v>00000000</v>
      </c>
      <c r="L7" s="49">
        <f t="shared" si="4"/>
        <v>0</v>
      </c>
      <c r="M7" s="49" t="str">
        <f t="shared" si="5"/>
        <v/>
      </c>
      <c r="N7" s="118"/>
      <c r="O7" s="3"/>
      <c r="P7" s="1" t="str">
        <f t="shared" si="6"/>
        <v>00000100</v>
      </c>
      <c r="Q7" s="1">
        <v>4</v>
      </c>
      <c r="R7" s="1" t="s">
        <v>113</v>
      </c>
      <c r="S7" s="1" t="s">
        <v>112</v>
      </c>
      <c r="U7" s="1"/>
      <c r="W7" s="2"/>
    </row>
    <row r="8" spans="1:23">
      <c r="A8" s="4"/>
      <c r="B8" s="119"/>
      <c r="C8" s="20"/>
      <c r="D8" s="45" t="s">
        <v>92</v>
      </c>
      <c r="E8" s="46" t="str">
        <f t="shared" si="0"/>
        <v>11111111</v>
      </c>
      <c r="F8" s="46">
        <f t="shared" si="1"/>
        <v>255</v>
      </c>
      <c r="G8" s="46" t="str">
        <f t="shared" si="2"/>
        <v>ÿ</v>
      </c>
      <c r="H8" s="46">
        <f>HEX2DEC(D8)</f>
        <v>255</v>
      </c>
      <c r="I8" s="47" t="s">
        <v>27</v>
      </c>
      <c r="J8" s="45" t="s">
        <v>2</v>
      </c>
      <c r="K8" s="46" t="str">
        <f t="shared" si="3"/>
        <v>00000000</v>
      </c>
      <c r="L8" s="46">
        <f t="shared" si="4"/>
        <v>0</v>
      </c>
      <c r="M8" s="46" t="str">
        <f t="shared" si="5"/>
        <v/>
      </c>
      <c r="N8" s="118"/>
      <c r="O8" s="3"/>
      <c r="P8" s="1" t="str">
        <f t="shared" si="6"/>
        <v>00000101</v>
      </c>
      <c r="Q8" s="1">
        <v>5</v>
      </c>
      <c r="R8" s="1" t="s">
        <v>111</v>
      </c>
      <c r="S8" s="1" t="s">
        <v>110</v>
      </c>
      <c r="U8" s="1"/>
      <c r="W8" s="2"/>
    </row>
    <row r="9" spans="1:23">
      <c r="A9" s="4"/>
      <c r="B9" s="120"/>
      <c r="C9" s="19"/>
      <c r="D9" s="48" t="s">
        <v>91</v>
      </c>
      <c r="E9" s="49" t="str">
        <f t="shared" si="0"/>
        <v>01011010</v>
      </c>
      <c r="F9" s="49">
        <f t="shared" si="1"/>
        <v>90</v>
      </c>
      <c r="G9" s="49" t="str">
        <f t="shared" si="2"/>
        <v>Z</v>
      </c>
      <c r="H9" s="49"/>
      <c r="I9" s="50" t="s">
        <v>26</v>
      </c>
      <c r="J9" s="48" t="s">
        <v>2</v>
      </c>
      <c r="K9" s="49" t="str">
        <f t="shared" si="3"/>
        <v>00000000</v>
      </c>
      <c r="L9" s="49">
        <f t="shared" si="4"/>
        <v>0</v>
      </c>
      <c r="M9" s="49" t="str">
        <f t="shared" si="5"/>
        <v/>
      </c>
      <c r="N9" s="50"/>
      <c r="O9" s="3"/>
      <c r="P9" s="1" t="str">
        <f t="shared" si="6"/>
        <v>00000001</v>
      </c>
      <c r="Q9" s="1">
        <v>1</v>
      </c>
      <c r="R9" s="1" t="s">
        <v>109</v>
      </c>
      <c r="S9" s="1" t="s">
        <v>108</v>
      </c>
      <c r="U9" s="1"/>
      <c r="W9" s="2"/>
    </row>
    <row r="10" spans="1:23">
      <c r="A10" s="4"/>
      <c r="B10" s="26"/>
      <c r="C10" s="83"/>
      <c r="D10" s="51" t="s">
        <v>16</v>
      </c>
      <c r="E10" s="52" t="str">
        <f t="shared" si="0"/>
        <v>00000101</v>
      </c>
      <c r="F10" s="52">
        <f t="shared" si="1"/>
        <v>5</v>
      </c>
      <c r="G10" s="52" t="str">
        <f t="shared" si="2"/>
        <v>_x0005_</v>
      </c>
      <c r="H10" s="52" t="str">
        <f>VLOOKUP(E10,$P$6:$S$11,3,FALSE)</f>
        <v>RDSR</v>
      </c>
      <c r="I10" s="53" t="str">
        <f>VLOOKUP(E10,$P$6:$S$11,4,FALSE)</f>
        <v>Read Status register</v>
      </c>
      <c r="J10" s="51" t="s">
        <v>2</v>
      </c>
      <c r="K10" s="52" t="str">
        <f t="shared" si="3"/>
        <v>00000000</v>
      </c>
      <c r="L10" s="52">
        <f t="shared" si="4"/>
        <v>0</v>
      </c>
      <c r="M10" s="52" t="str">
        <f t="shared" si="5"/>
        <v/>
      </c>
      <c r="N10" s="53"/>
      <c r="O10" s="3"/>
      <c r="P10" s="1" t="str">
        <f t="shared" si="6"/>
        <v>00000011</v>
      </c>
      <c r="Q10" s="1">
        <v>3</v>
      </c>
      <c r="R10" s="1" t="s">
        <v>107</v>
      </c>
      <c r="S10" s="1" t="s">
        <v>106</v>
      </c>
      <c r="U10" s="1"/>
      <c r="W10" s="2"/>
    </row>
    <row r="11" spans="1:23" ht="93.75" customHeight="1">
      <c r="A11" s="4"/>
      <c r="B11" s="25"/>
      <c r="C11" s="18"/>
      <c r="D11" s="48" t="s">
        <v>2</v>
      </c>
      <c r="E11" s="49" t="str">
        <f t="shared" si="0"/>
        <v>00000000</v>
      </c>
      <c r="F11" s="49">
        <f t="shared" si="1"/>
        <v>0</v>
      </c>
      <c r="G11" s="49" t="str">
        <f t="shared" si="2"/>
        <v/>
      </c>
      <c r="H11" s="49"/>
      <c r="I11" s="50"/>
      <c r="J11" s="48" t="s">
        <v>2</v>
      </c>
      <c r="K11" s="49" t="str">
        <f t="shared" si="3"/>
        <v>00000000</v>
      </c>
      <c r="L11" s="49">
        <f t="shared" si="4"/>
        <v>0</v>
      </c>
      <c r="M11" s="49" t="str">
        <f t="shared" si="5"/>
        <v/>
      </c>
      <c r="N11" s="54" t="str">
        <f>"B7: SRWD: "&amp;IF(_xlfn.BITAND(HEX2DEC(J11),2^7)&gt;0,1,0)&amp;CHAR(10)&amp;
"B6-4: 0 (unused)"&amp;CHAR(10)&amp;
"B3: BP1: "&amp;IF(_xlfn.BITAND(HEX2DEC(J11),2^3)&gt;0,1,0)&amp;CHAR(10)&amp;
"B2: BP0: "&amp;IF(_xlfn.BITAND(HEX2DEC(J11),2^2)&gt;0,1,0)&amp;CHAR(10)&amp;
"B1: WEL: "&amp;IF(_xlfn.BITAND(HEX2DEC(J11),2^1)&gt;0,1,0)&amp;CHAR(10)&amp;
"B2: WIP: "&amp;IF(_xlfn.BITAND(HEX2DEC(J11),2^0)&gt;0,1,0)</f>
        <v>B7: SRWD: 0
B6-4: 0 (unused)
B3: BP1: 0
B2: BP0: 0
B1: WEL: 0
B2: WIP: 0</v>
      </c>
      <c r="O11" s="3"/>
      <c r="P11" s="1" t="str">
        <f t="shared" si="6"/>
        <v>00000010</v>
      </c>
      <c r="Q11" s="1">
        <v>2</v>
      </c>
      <c r="R11" s="1" t="s">
        <v>105</v>
      </c>
      <c r="S11" s="1" t="s">
        <v>104</v>
      </c>
      <c r="U11" s="1"/>
      <c r="W11" s="2"/>
    </row>
    <row r="12" spans="1:23">
      <c r="A12" s="4"/>
      <c r="B12" s="121">
        <v>32</v>
      </c>
      <c r="C12" s="82"/>
      <c r="D12" s="51" t="s">
        <v>29</v>
      </c>
      <c r="E12" s="52" t="str">
        <f t="shared" si="0"/>
        <v>00000011</v>
      </c>
      <c r="F12" s="52">
        <f t="shared" si="1"/>
        <v>3</v>
      </c>
      <c r="G12" s="52" t="str">
        <f t="shared" si="2"/>
        <v>_x0003_</v>
      </c>
      <c r="H12" s="52" t="str">
        <f>VLOOKUP(E12,$P$6:$S$11,3,FALSE)</f>
        <v>READ</v>
      </c>
      <c r="I12" s="53" t="str">
        <f>VLOOKUP(E12,$P$6:$S$11,4,FALSE)</f>
        <v>Read from Memory array</v>
      </c>
      <c r="J12" s="51" t="s">
        <v>2</v>
      </c>
      <c r="K12" s="52" t="str">
        <f t="shared" si="3"/>
        <v>00000000</v>
      </c>
      <c r="L12" s="52">
        <f t="shared" si="4"/>
        <v>0</v>
      </c>
      <c r="M12" s="52" t="str">
        <f t="shared" si="5"/>
        <v/>
      </c>
      <c r="N12" s="114" t="str">
        <f>"Read from 0x"&amp;D13&amp;D14</f>
        <v>Read from 0x07FF</v>
      </c>
      <c r="O12" s="3"/>
      <c r="P12" s="17" t="str">
        <f t="shared" si="6"/>
        <v>10000011</v>
      </c>
      <c r="Q12" s="17">
        <v>83</v>
      </c>
      <c r="R12" s="17" t="s">
        <v>103</v>
      </c>
      <c r="S12" s="17" t="s">
        <v>102</v>
      </c>
      <c r="U12" s="1"/>
      <c r="W12" s="2"/>
    </row>
    <row r="13" spans="1:23">
      <c r="A13" s="4"/>
      <c r="B13" s="119"/>
      <c r="C13" s="8"/>
      <c r="D13" s="48" t="s">
        <v>0</v>
      </c>
      <c r="E13" s="49" t="str">
        <f t="shared" si="0"/>
        <v>00000111</v>
      </c>
      <c r="F13" s="49">
        <f t="shared" si="1"/>
        <v>7</v>
      </c>
      <c r="G13" s="49" t="str">
        <f t="shared" si="2"/>
        <v>_x0007_</v>
      </c>
      <c r="H13" s="49">
        <f>HEX2DEC(D13)</f>
        <v>7</v>
      </c>
      <c r="I13" s="50" t="s">
        <v>28</v>
      </c>
      <c r="J13" s="48" t="s">
        <v>2</v>
      </c>
      <c r="K13" s="49" t="str">
        <f t="shared" si="3"/>
        <v>00000000</v>
      </c>
      <c r="L13" s="49">
        <f t="shared" si="4"/>
        <v>0</v>
      </c>
      <c r="M13" s="49" t="str">
        <f t="shared" si="5"/>
        <v/>
      </c>
      <c r="N13" s="115"/>
      <c r="O13" s="3"/>
      <c r="P13" s="17" t="str">
        <f t="shared" si="6"/>
        <v>10000010</v>
      </c>
      <c r="Q13" s="17">
        <v>82</v>
      </c>
      <c r="R13" s="17" t="s">
        <v>101</v>
      </c>
      <c r="S13" s="17" t="s">
        <v>100</v>
      </c>
      <c r="U13" s="1"/>
      <c r="W13" s="2"/>
    </row>
    <row r="14" spans="1:23">
      <c r="A14" s="4"/>
      <c r="B14" s="119"/>
      <c r="C14" s="8"/>
      <c r="D14" s="45" t="s">
        <v>92</v>
      </c>
      <c r="E14" s="46" t="str">
        <f t="shared" si="0"/>
        <v>11111111</v>
      </c>
      <c r="F14" s="46">
        <f t="shared" si="1"/>
        <v>255</v>
      </c>
      <c r="G14" s="46" t="str">
        <f t="shared" si="2"/>
        <v>ÿ</v>
      </c>
      <c r="H14" s="46">
        <f>HEX2DEC(D14)</f>
        <v>255</v>
      </c>
      <c r="I14" s="47" t="s">
        <v>27</v>
      </c>
      <c r="J14" s="45" t="s">
        <v>2</v>
      </c>
      <c r="K14" s="46" t="str">
        <f t="shared" si="3"/>
        <v>00000000</v>
      </c>
      <c r="L14" s="46">
        <f t="shared" si="4"/>
        <v>0</v>
      </c>
      <c r="M14" s="46" t="str">
        <f t="shared" si="5"/>
        <v/>
      </c>
      <c r="N14" s="115"/>
      <c r="O14" s="3"/>
      <c r="P14" s="17" t="str">
        <f t="shared" si="6"/>
        <v>10000011</v>
      </c>
      <c r="Q14" s="17">
        <v>83</v>
      </c>
      <c r="R14" s="17" t="s">
        <v>99</v>
      </c>
      <c r="S14" s="17" t="s">
        <v>98</v>
      </c>
      <c r="U14" s="1"/>
      <c r="W14" s="2"/>
    </row>
    <row r="15" spans="1:23">
      <c r="A15" s="4"/>
      <c r="B15" s="120"/>
      <c r="C15" s="7"/>
      <c r="D15" s="48" t="s">
        <v>2</v>
      </c>
      <c r="E15" s="49" t="str">
        <f t="shared" si="0"/>
        <v>00000000</v>
      </c>
      <c r="F15" s="49">
        <f t="shared" si="1"/>
        <v>0</v>
      </c>
      <c r="G15" s="49" t="str">
        <f t="shared" si="2"/>
        <v/>
      </c>
      <c r="H15" s="49"/>
      <c r="I15" s="50" t="s">
        <v>97</v>
      </c>
      <c r="J15" s="48" t="s">
        <v>91</v>
      </c>
      <c r="K15" s="49" t="str">
        <f t="shared" si="3"/>
        <v>01011010</v>
      </c>
      <c r="L15" s="49">
        <f t="shared" si="4"/>
        <v>90</v>
      </c>
      <c r="M15" s="49" t="str">
        <f t="shared" si="5"/>
        <v>Z</v>
      </c>
      <c r="N15" s="50"/>
      <c r="O15" s="3"/>
      <c r="P15" s="17" t="str">
        <f t="shared" si="6"/>
        <v>10000010</v>
      </c>
      <c r="Q15" s="17">
        <v>82</v>
      </c>
      <c r="R15" s="17" t="s">
        <v>96</v>
      </c>
      <c r="S15" s="17" t="s">
        <v>95</v>
      </c>
      <c r="U15" s="1"/>
      <c r="W15" s="2"/>
    </row>
    <row r="16" spans="1:23">
      <c r="A16" s="4"/>
      <c r="B16" s="96"/>
      <c r="C16" s="97"/>
      <c r="D16" s="98" t="s">
        <v>94</v>
      </c>
      <c r="E16" s="99" t="str">
        <f t="shared" si="0"/>
        <v>00000110</v>
      </c>
      <c r="F16" s="99">
        <f t="shared" si="1"/>
        <v>6</v>
      </c>
      <c r="G16" s="99" t="str">
        <f t="shared" si="2"/>
        <v>_x0006_</v>
      </c>
      <c r="H16" s="99" t="str">
        <f>VLOOKUP(E16,$P$6:$S$11,3,FALSE)</f>
        <v>WREN</v>
      </c>
      <c r="I16" s="100" t="str">
        <f>VLOOKUP(E16,$P$6:$S$11,4,FALSE)</f>
        <v>Write enable</v>
      </c>
      <c r="J16" s="98" t="s">
        <v>2</v>
      </c>
      <c r="K16" s="99" t="str">
        <f t="shared" si="3"/>
        <v>00000000</v>
      </c>
      <c r="L16" s="99">
        <f t="shared" si="4"/>
        <v>0</v>
      </c>
      <c r="M16" s="99" t="str">
        <f t="shared" si="5"/>
        <v/>
      </c>
      <c r="N16" s="100"/>
      <c r="O16" s="3"/>
      <c r="P16" s="17"/>
      <c r="Q16" s="17"/>
      <c r="R16" s="21" t="s">
        <v>93</v>
      </c>
      <c r="S16" s="17"/>
      <c r="U16" s="1"/>
      <c r="W16" s="2"/>
    </row>
    <row r="17" spans="1:23">
      <c r="A17" s="4"/>
      <c r="B17" s="119">
        <v>32</v>
      </c>
      <c r="C17" s="20"/>
      <c r="D17" s="48" t="s">
        <v>5</v>
      </c>
      <c r="E17" s="49" t="str">
        <f t="shared" si="0"/>
        <v>00000010</v>
      </c>
      <c r="F17" s="49">
        <f t="shared" si="1"/>
        <v>2</v>
      </c>
      <c r="G17" s="49" t="str">
        <f t="shared" si="2"/>
        <v>_x0002_</v>
      </c>
      <c r="H17" s="49" t="str">
        <f>VLOOKUP(E17,$P$6:$S$11,3,FALSE)</f>
        <v>WRITE</v>
      </c>
      <c r="I17" s="50" t="str">
        <f>VLOOKUP(E17,$P$6:$S$11,4,FALSE)</f>
        <v>Write to Memory array</v>
      </c>
      <c r="J17" s="48" t="s">
        <v>2</v>
      </c>
      <c r="K17" s="49" t="str">
        <f t="shared" si="3"/>
        <v>00000000</v>
      </c>
      <c r="L17" s="49">
        <f t="shared" si="4"/>
        <v>0</v>
      </c>
      <c r="M17" s="49" t="str">
        <f t="shared" si="5"/>
        <v/>
      </c>
      <c r="N17" s="118" t="str">
        <f>"Write to 0x"&amp;D18&amp;D19</f>
        <v>Write to 0x07FF</v>
      </c>
      <c r="O17" s="3"/>
      <c r="U17" s="1"/>
      <c r="W17" s="2"/>
    </row>
    <row r="18" spans="1:23">
      <c r="A18" s="4"/>
      <c r="B18" s="119"/>
      <c r="C18" s="20"/>
      <c r="D18" s="45" t="s">
        <v>0</v>
      </c>
      <c r="E18" s="46" t="str">
        <f t="shared" si="0"/>
        <v>00000111</v>
      </c>
      <c r="F18" s="46">
        <f t="shared" si="1"/>
        <v>7</v>
      </c>
      <c r="G18" s="46" t="str">
        <f t="shared" si="2"/>
        <v>_x0007_</v>
      </c>
      <c r="H18" s="46">
        <f>HEX2DEC(D18)</f>
        <v>7</v>
      </c>
      <c r="I18" s="47" t="s">
        <v>28</v>
      </c>
      <c r="J18" s="45" t="s">
        <v>2</v>
      </c>
      <c r="K18" s="46" t="str">
        <f t="shared" si="3"/>
        <v>00000000</v>
      </c>
      <c r="L18" s="46">
        <f t="shared" si="4"/>
        <v>0</v>
      </c>
      <c r="M18" s="46" t="str">
        <f t="shared" si="5"/>
        <v/>
      </c>
      <c r="N18" s="118"/>
      <c r="O18" s="3"/>
      <c r="U18" s="1"/>
      <c r="W18" s="2"/>
    </row>
    <row r="19" spans="1:23">
      <c r="A19" s="4"/>
      <c r="B19" s="119"/>
      <c r="C19" s="20"/>
      <c r="D19" s="48" t="s">
        <v>92</v>
      </c>
      <c r="E19" s="49" t="str">
        <f t="shared" si="0"/>
        <v>11111111</v>
      </c>
      <c r="F19" s="49">
        <f t="shared" si="1"/>
        <v>255</v>
      </c>
      <c r="G19" s="49" t="str">
        <f t="shared" si="2"/>
        <v>ÿ</v>
      </c>
      <c r="H19" s="49">
        <f>HEX2DEC(D19)</f>
        <v>255</v>
      </c>
      <c r="I19" s="50" t="s">
        <v>27</v>
      </c>
      <c r="J19" s="48" t="s">
        <v>2</v>
      </c>
      <c r="K19" s="49" t="str">
        <f t="shared" si="3"/>
        <v>00000000</v>
      </c>
      <c r="L19" s="49">
        <f t="shared" si="4"/>
        <v>0</v>
      </c>
      <c r="M19" s="49" t="str">
        <f t="shared" si="5"/>
        <v/>
      </c>
      <c r="N19" s="118"/>
      <c r="O19" s="3"/>
      <c r="U19" s="1"/>
      <c r="W19" s="2"/>
    </row>
    <row r="20" spans="1:23">
      <c r="A20" s="4"/>
      <c r="B20" s="120"/>
      <c r="C20" s="19"/>
      <c r="D20" s="45" t="s">
        <v>91</v>
      </c>
      <c r="E20" s="46" t="str">
        <f t="shared" si="0"/>
        <v>01011010</v>
      </c>
      <c r="F20" s="46">
        <f t="shared" si="1"/>
        <v>90</v>
      </c>
      <c r="G20" s="46" t="str">
        <f t="shared" si="2"/>
        <v>Z</v>
      </c>
      <c r="H20" s="46"/>
      <c r="I20" s="47" t="s">
        <v>26</v>
      </c>
      <c r="J20" s="45" t="s">
        <v>2</v>
      </c>
      <c r="K20" s="46" t="str">
        <f t="shared" si="3"/>
        <v>00000000</v>
      </c>
      <c r="L20" s="46">
        <f t="shared" si="4"/>
        <v>0</v>
      </c>
      <c r="M20" s="46" t="str">
        <f t="shared" si="5"/>
        <v/>
      </c>
      <c r="N20" s="47"/>
      <c r="O20" s="3"/>
      <c r="U20" s="1"/>
      <c r="W20" s="2"/>
    </row>
    <row r="21" spans="1:23">
      <c r="A21" s="4"/>
      <c r="B21" s="26"/>
      <c r="C21" s="83"/>
      <c r="D21" s="55" t="s">
        <v>16</v>
      </c>
      <c r="E21" s="56" t="str">
        <f t="shared" si="0"/>
        <v>00000101</v>
      </c>
      <c r="F21" s="56">
        <f t="shared" si="1"/>
        <v>5</v>
      </c>
      <c r="G21" s="56" t="str">
        <f t="shared" si="2"/>
        <v>_x0005_</v>
      </c>
      <c r="H21" s="56" t="str">
        <f>VLOOKUP(E21,$P$6:$S$11,3,FALSE)</f>
        <v>RDSR</v>
      </c>
      <c r="I21" s="57" t="str">
        <f>VLOOKUP(E21,$P$6:$S$11,4,FALSE)</f>
        <v>Read Status register</v>
      </c>
      <c r="J21" s="55" t="s">
        <v>2</v>
      </c>
      <c r="K21" s="56" t="str">
        <f t="shared" si="3"/>
        <v>00000000</v>
      </c>
      <c r="L21" s="56">
        <f t="shared" si="4"/>
        <v>0</v>
      </c>
      <c r="M21" s="56" t="str">
        <f t="shared" si="5"/>
        <v/>
      </c>
      <c r="N21" s="57"/>
      <c r="O21" s="3"/>
      <c r="U21" s="1"/>
      <c r="W21" s="2"/>
    </row>
    <row r="22" spans="1:23" ht="93.75" customHeight="1">
      <c r="A22" s="4"/>
      <c r="B22" s="25"/>
      <c r="C22" s="18"/>
      <c r="D22" s="45" t="s">
        <v>2</v>
      </c>
      <c r="E22" s="46" t="str">
        <f t="shared" si="0"/>
        <v>00000000</v>
      </c>
      <c r="F22" s="46">
        <f t="shared" si="1"/>
        <v>0</v>
      </c>
      <c r="G22" s="46" t="str">
        <f t="shared" si="2"/>
        <v/>
      </c>
      <c r="H22" s="46"/>
      <c r="I22" s="47"/>
      <c r="J22" s="45" t="s">
        <v>2</v>
      </c>
      <c r="K22" s="46" t="str">
        <f t="shared" si="3"/>
        <v>00000000</v>
      </c>
      <c r="L22" s="46">
        <f t="shared" si="4"/>
        <v>0</v>
      </c>
      <c r="M22" s="46" t="str">
        <f t="shared" si="5"/>
        <v/>
      </c>
      <c r="N22" s="58" t="str">
        <f>"B7: SRWD: "&amp;IF(_xlfn.BITAND(HEX2DEC(J22),2^7)&gt;0,1,0)&amp;CHAR(10)&amp;
"B6-4: 0 (unused)"&amp;CHAR(10)&amp;
"B3: BP1: "&amp;IF(_xlfn.BITAND(HEX2DEC(J22),2^3)&gt;0,1,0)&amp;CHAR(10)&amp;
"B2: BP0: "&amp;IF(_xlfn.BITAND(HEX2DEC(J22),2^2)&gt;0,1,0)&amp;CHAR(10)&amp;
"B1: WEL: "&amp;IF(_xlfn.BITAND(HEX2DEC(J22),2^1)&gt;0,1,0)&amp;CHAR(10)&amp;
"B2: WIP: "&amp;IF(_xlfn.BITAND(HEX2DEC(J22),2^0)&gt;0,1,0)</f>
        <v>B7: SRWD: 0
B6-4: 0 (unused)
B3: BP1: 0
B2: BP0: 0
B1: WEL: 0
B2: WIP: 0</v>
      </c>
      <c r="O22" s="3"/>
      <c r="U22" s="1"/>
      <c r="W22" s="2"/>
    </row>
    <row r="23" spans="1:23">
      <c r="A23" s="4"/>
      <c r="B23" s="121">
        <v>32</v>
      </c>
      <c r="C23" s="82"/>
      <c r="D23" s="55" t="s">
        <v>29</v>
      </c>
      <c r="E23" s="56" t="str">
        <f t="shared" si="0"/>
        <v>00000011</v>
      </c>
      <c r="F23" s="56">
        <f t="shared" si="1"/>
        <v>3</v>
      </c>
      <c r="G23" s="56" t="str">
        <f t="shared" si="2"/>
        <v>_x0003_</v>
      </c>
      <c r="H23" s="56" t="str">
        <f>VLOOKUP(E23,$P$6:$S$11,3,FALSE)</f>
        <v>READ</v>
      </c>
      <c r="I23" s="57" t="str">
        <f>VLOOKUP(E23,$P$6:$S$11,4,FALSE)</f>
        <v>Read from Memory array</v>
      </c>
      <c r="J23" s="55" t="s">
        <v>2</v>
      </c>
      <c r="K23" s="56" t="str">
        <f t="shared" si="3"/>
        <v>00000000</v>
      </c>
      <c r="L23" s="56">
        <f t="shared" si="4"/>
        <v>0</v>
      </c>
      <c r="M23" s="56" t="str">
        <f t="shared" si="5"/>
        <v/>
      </c>
      <c r="N23" s="117" t="str">
        <f>"Read from 0x"&amp;D24&amp;D25</f>
        <v>Read from 0x07FF</v>
      </c>
      <c r="O23" s="3"/>
      <c r="U23" s="1"/>
      <c r="W23" s="2"/>
    </row>
    <row r="24" spans="1:23">
      <c r="A24" s="4"/>
      <c r="B24" s="119"/>
      <c r="C24" s="8"/>
      <c r="D24" s="45" t="s">
        <v>0</v>
      </c>
      <c r="E24" s="46" t="str">
        <f t="shared" si="0"/>
        <v>00000111</v>
      </c>
      <c r="F24" s="46">
        <f t="shared" si="1"/>
        <v>7</v>
      </c>
      <c r="G24" s="46" t="str">
        <f t="shared" si="2"/>
        <v>_x0007_</v>
      </c>
      <c r="H24" s="46">
        <f>HEX2DEC(D24)</f>
        <v>7</v>
      </c>
      <c r="I24" s="47" t="s">
        <v>28</v>
      </c>
      <c r="J24" s="45" t="s">
        <v>2</v>
      </c>
      <c r="K24" s="46" t="str">
        <f t="shared" si="3"/>
        <v>00000000</v>
      </c>
      <c r="L24" s="46">
        <f t="shared" si="4"/>
        <v>0</v>
      </c>
      <c r="M24" s="46" t="str">
        <f t="shared" si="5"/>
        <v/>
      </c>
      <c r="N24" s="118"/>
      <c r="O24" s="3"/>
      <c r="U24" s="1"/>
      <c r="W24" s="2"/>
    </row>
    <row r="25" spans="1:23">
      <c r="A25" s="4"/>
      <c r="B25" s="119"/>
      <c r="C25" s="8"/>
      <c r="D25" s="48" t="s">
        <v>92</v>
      </c>
      <c r="E25" s="49" t="str">
        <f t="shared" si="0"/>
        <v>11111111</v>
      </c>
      <c r="F25" s="49">
        <f t="shared" si="1"/>
        <v>255</v>
      </c>
      <c r="G25" s="49" t="str">
        <f t="shared" si="2"/>
        <v>ÿ</v>
      </c>
      <c r="H25" s="49">
        <f>HEX2DEC(D25)</f>
        <v>255</v>
      </c>
      <c r="I25" s="50" t="s">
        <v>27</v>
      </c>
      <c r="J25" s="48" t="s">
        <v>2</v>
      </c>
      <c r="K25" s="49" t="str">
        <f t="shared" si="3"/>
        <v>00000000</v>
      </c>
      <c r="L25" s="49">
        <f t="shared" si="4"/>
        <v>0</v>
      </c>
      <c r="M25" s="49" t="str">
        <f t="shared" si="5"/>
        <v/>
      </c>
      <c r="N25" s="118"/>
      <c r="O25" s="3"/>
      <c r="U25" s="1"/>
      <c r="W25" s="2"/>
    </row>
    <row r="26" spans="1:23">
      <c r="A26" s="4"/>
      <c r="B26" s="120"/>
      <c r="C26" s="7"/>
      <c r="D26" s="59" t="s">
        <v>2</v>
      </c>
      <c r="E26" s="60" t="str">
        <f t="shared" si="0"/>
        <v>00000000</v>
      </c>
      <c r="F26" s="60">
        <f t="shared" si="1"/>
        <v>0</v>
      </c>
      <c r="G26" s="60" t="str">
        <f t="shared" si="2"/>
        <v/>
      </c>
      <c r="H26" s="60"/>
      <c r="I26" s="61" t="s">
        <v>26</v>
      </c>
      <c r="J26" s="59" t="s">
        <v>91</v>
      </c>
      <c r="K26" s="60" t="str">
        <f t="shared" si="3"/>
        <v>01011010</v>
      </c>
      <c r="L26" s="60">
        <f t="shared" si="4"/>
        <v>90</v>
      </c>
      <c r="M26" s="60" t="str">
        <f t="shared" si="5"/>
        <v>Z</v>
      </c>
      <c r="N26" s="61"/>
      <c r="O26" s="3"/>
      <c r="U26" s="1"/>
      <c r="W26" s="2"/>
    </row>
    <row r="27" spans="1:23">
      <c r="A27" s="4"/>
      <c r="B27" s="121">
        <v>9</v>
      </c>
      <c r="C27" s="82"/>
      <c r="D27" s="62" t="s">
        <v>29</v>
      </c>
      <c r="E27" s="10" t="str">
        <f t="shared" si="0"/>
        <v>00000011</v>
      </c>
      <c r="F27" s="10">
        <f t="shared" si="1"/>
        <v>3</v>
      </c>
      <c r="G27" s="10" t="str">
        <f t="shared" si="2"/>
        <v>_x0003_</v>
      </c>
      <c r="H27" s="10" t="str">
        <f>VLOOKUP(E27,$P$6:$S$11,3,FALSE)</f>
        <v>READ</v>
      </c>
      <c r="I27" s="11" t="str">
        <f>VLOOKUP(E27,$P$6:$S$11,4,FALSE)</f>
        <v>Read from Memory array</v>
      </c>
      <c r="J27" s="62" t="s">
        <v>2</v>
      </c>
      <c r="K27" s="10" t="str">
        <f t="shared" si="3"/>
        <v>00000000</v>
      </c>
      <c r="L27" s="10">
        <f t="shared" si="4"/>
        <v>0</v>
      </c>
      <c r="M27" s="10" t="str">
        <f t="shared" si="5"/>
        <v/>
      </c>
      <c r="N27" s="117" t="str">
        <f>"Read from 0x"&amp;D28&amp;D29</f>
        <v>Read from 0x0052</v>
      </c>
      <c r="O27" s="3"/>
      <c r="U27" s="1"/>
      <c r="W27" s="2"/>
    </row>
    <row r="28" spans="1:23">
      <c r="A28" s="4"/>
      <c r="B28" s="119"/>
      <c r="C28" s="8"/>
      <c r="D28" s="59" t="s">
        <v>2</v>
      </c>
      <c r="E28" s="60" t="str">
        <f t="shared" si="0"/>
        <v>00000000</v>
      </c>
      <c r="F28" s="60">
        <f t="shared" si="1"/>
        <v>0</v>
      </c>
      <c r="G28" s="60" t="str">
        <f t="shared" si="2"/>
        <v/>
      </c>
      <c r="H28" s="60">
        <f>HEX2DEC(D28)</f>
        <v>0</v>
      </c>
      <c r="I28" s="61" t="s">
        <v>28</v>
      </c>
      <c r="J28" s="59" t="s">
        <v>2</v>
      </c>
      <c r="K28" s="60" t="str">
        <f t="shared" si="3"/>
        <v>00000000</v>
      </c>
      <c r="L28" s="60">
        <f t="shared" si="4"/>
        <v>0</v>
      </c>
      <c r="M28" s="60" t="str">
        <f t="shared" si="5"/>
        <v/>
      </c>
      <c r="N28" s="118"/>
      <c r="O28" s="3"/>
      <c r="U28" s="1"/>
      <c r="W28" s="2"/>
    </row>
    <row r="29" spans="1:23">
      <c r="A29" s="4"/>
      <c r="B29" s="119"/>
      <c r="C29" s="8"/>
      <c r="D29" s="9" t="s">
        <v>90</v>
      </c>
      <c r="E29" s="5" t="str">
        <f t="shared" si="0"/>
        <v>01010010</v>
      </c>
      <c r="F29" s="5">
        <f t="shared" si="1"/>
        <v>82</v>
      </c>
      <c r="G29" s="5" t="str">
        <f t="shared" si="2"/>
        <v>R</v>
      </c>
      <c r="H29" s="5">
        <f>HEX2DEC(D29)</f>
        <v>82</v>
      </c>
      <c r="I29" s="4" t="s">
        <v>27</v>
      </c>
      <c r="J29" s="9" t="s">
        <v>2</v>
      </c>
      <c r="K29" s="5" t="str">
        <f t="shared" si="3"/>
        <v>00000000</v>
      </c>
      <c r="L29" s="5">
        <f t="shared" si="4"/>
        <v>0</v>
      </c>
      <c r="M29" s="5" t="str">
        <f t="shared" si="5"/>
        <v/>
      </c>
      <c r="N29" s="118"/>
      <c r="O29" s="3"/>
      <c r="U29" s="1"/>
      <c r="W29" s="2"/>
    </row>
    <row r="30" spans="1:23">
      <c r="A30" s="4"/>
      <c r="B30" s="119"/>
      <c r="C30" s="8"/>
      <c r="D30" s="59" t="s">
        <v>2</v>
      </c>
      <c r="E30" s="60" t="str">
        <f t="shared" si="0"/>
        <v>00000000</v>
      </c>
      <c r="F30" s="60">
        <f t="shared" si="1"/>
        <v>0</v>
      </c>
      <c r="G30" s="60" t="str">
        <f t="shared" si="2"/>
        <v/>
      </c>
      <c r="H30" s="60"/>
      <c r="I30" s="61" t="s">
        <v>26</v>
      </c>
      <c r="J30" s="59" t="s">
        <v>89</v>
      </c>
      <c r="K30" s="60" t="str">
        <f t="shared" si="3"/>
        <v>10101010</v>
      </c>
      <c r="L30" s="60">
        <f t="shared" si="4"/>
        <v>170</v>
      </c>
      <c r="M30" s="60" t="str">
        <f t="shared" si="5"/>
        <v>ª</v>
      </c>
      <c r="N30" s="22"/>
      <c r="O30" s="3"/>
      <c r="U30" s="1"/>
      <c r="W30" s="2"/>
    </row>
    <row r="31" spans="1:23">
      <c r="A31" s="4"/>
      <c r="B31" s="119"/>
      <c r="C31" s="8"/>
      <c r="D31" s="9" t="s">
        <v>2</v>
      </c>
      <c r="E31" s="5" t="str">
        <f t="shared" si="0"/>
        <v>00000000</v>
      </c>
      <c r="F31" s="5">
        <f t="shared" si="1"/>
        <v>0</v>
      </c>
      <c r="G31" s="5" t="str">
        <f t="shared" si="2"/>
        <v/>
      </c>
      <c r="H31" s="5"/>
      <c r="I31" s="4" t="s">
        <v>25</v>
      </c>
      <c r="J31" s="9" t="s">
        <v>2</v>
      </c>
      <c r="K31" s="5" t="str">
        <f t="shared" si="3"/>
        <v>00000000</v>
      </c>
      <c r="L31" s="5">
        <f t="shared" si="4"/>
        <v>0</v>
      </c>
      <c r="M31" s="5" t="str">
        <f t="shared" si="5"/>
        <v/>
      </c>
      <c r="N31" s="23"/>
      <c r="O31" s="3"/>
      <c r="U31" s="1"/>
      <c r="V31" s="1"/>
    </row>
    <row r="32" spans="1:23">
      <c r="A32" s="4"/>
      <c r="B32" s="119"/>
      <c r="C32" s="8"/>
      <c r="D32" s="59" t="s">
        <v>2</v>
      </c>
      <c r="E32" s="60" t="str">
        <f t="shared" si="0"/>
        <v>00000000</v>
      </c>
      <c r="F32" s="60">
        <f t="shared" si="1"/>
        <v>0</v>
      </c>
      <c r="G32" s="60" t="str">
        <f t="shared" si="2"/>
        <v/>
      </c>
      <c r="H32" s="60"/>
      <c r="I32" s="61" t="s">
        <v>24</v>
      </c>
      <c r="J32" s="59" t="s">
        <v>0</v>
      </c>
      <c r="K32" s="60" t="str">
        <f t="shared" si="3"/>
        <v>00000111</v>
      </c>
      <c r="L32" s="60">
        <f t="shared" si="4"/>
        <v>7</v>
      </c>
      <c r="M32" s="60" t="str">
        <f t="shared" si="5"/>
        <v>_x0007_</v>
      </c>
      <c r="N32" s="22"/>
      <c r="O32" s="3"/>
      <c r="U32" s="1"/>
      <c r="V32" s="1"/>
    </row>
    <row r="33" spans="1:22">
      <c r="A33" s="4"/>
      <c r="B33" s="120"/>
      <c r="C33" s="7"/>
      <c r="D33" s="9" t="s">
        <v>2</v>
      </c>
      <c r="E33" s="5" t="str">
        <f t="shared" si="0"/>
        <v>00000000</v>
      </c>
      <c r="F33" s="5">
        <f t="shared" si="1"/>
        <v>0</v>
      </c>
      <c r="G33" s="5" t="str">
        <f t="shared" si="2"/>
        <v/>
      </c>
      <c r="H33" s="5"/>
      <c r="I33" s="4" t="s">
        <v>22</v>
      </c>
      <c r="J33" s="9" t="s">
        <v>87</v>
      </c>
      <c r="K33" s="5" t="str">
        <f t="shared" si="3"/>
        <v>01111100</v>
      </c>
      <c r="L33" s="5">
        <f t="shared" si="4"/>
        <v>124</v>
      </c>
      <c r="M33" s="5" t="str">
        <f t="shared" si="5"/>
        <v>|</v>
      </c>
      <c r="N33" s="23"/>
      <c r="O33" s="3"/>
      <c r="U33" s="1"/>
      <c r="V33" s="1"/>
    </row>
    <row r="34" spans="1:22">
      <c r="A34" s="4"/>
      <c r="B34" s="121">
        <v>3</v>
      </c>
      <c r="C34" s="82"/>
      <c r="D34" s="63" t="s">
        <v>29</v>
      </c>
      <c r="E34" s="64" t="str">
        <f t="shared" si="0"/>
        <v>00000011</v>
      </c>
      <c r="F34" s="64">
        <f t="shared" si="1"/>
        <v>3</v>
      </c>
      <c r="G34" s="64" t="str">
        <f t="shared" si="2"/>
        <v>_x0003_</v>
      </c>
      <c r="H34" s="64" t="str">
        <f>VLOOKUP(E34,$P$6:$S$11,3,FALSE)</f>
        <v>READ</v>
      </c>
      <c r="I34" s="65" t="str">
        <f>VLOOKUP(E34,$P$6:$S$11,4,FALSE)</f>
        <v>Read from Memory array</v>
      </c>
      <c r="J34" s="63" t="s">
        <v>2</v>
      </c>
      <c r="K34" s="64" t="str">
        <f t="shared" si="3"/>
        <v>00000000</v>
      </c>
      <c r="L34" s="64">
        <f t="shared" si="4"/>
        <v>0</v>
      </c>
      <c r="M34" s="64" t="str">
        <f t="shared" si="5"/>
        <v/>
      </c>
      <c r="N34" s="114" t="str">
        <f>"Read from 0x"&amp;D35&amp;D36</f>
        <v>Read from 0x0010</v>
      </c>
      <c r="O34" s="3"/>
      <c r="U34" s="1"/>
      <c r="V34" s="1"/>
    </row>
    <row r="35" spans="1:22">
      <c r="A35" s="4"/>
      <c r="B35" s="119"/>
      <c r="C35" s="8"/>
      <c r="D35" s="9" t="s">
        <v>2</v>
      </c>
      <c r="E35" s="5" t="str">
        <f t="shared" si="0"/>
        <v>00000000</v>
      </c>
      <c r="F35" s="5">
        <f t="shared" si="1"/>
        <v>0</v>
      </c>
      <c r="G35" s="5" t="str">
        <f t="shared" si="2"/>
        <v/>
      </c>
      <c r="H35" s="5">
        <f>HEX2DEC(D35)</f>
        <v>0</v>
      </c>
      <c r="I35" s="4" t="s">
        <v>28</v>
      </c>
      <c r="J35" s="9" t="s">
        <v>2</v>
      </c>
      <c r="K35" s="5" t="str">
        <f t="shared" si="3"/>
        <v>00000000</v>
      </c>
      <c r="L35" s="5">
        <f t="shared" si="4"/>
        <v>0</v>
      </c>
      <c r="M35" s="5" t="str">
        <f t="shared" si="5"/>
        <v/>
      </c>
      <c r="N35" s="115"/>
      <c r="O35" s="3"/>
      <c r="U35" s="1"/>
      <c r="V35" s="1"/>
    </row>
    <row r="36" spans="1:22">
      <c r="A36" s="4"/>
      <c r="B36" s="119"/>
      <c r="C36" s="8"/>
      <c r="D36" s="59" t="s">
        <v>81</v>
      </c>
      <c r="E36" s="60" t="str">
        <f t="shared" si="0"/>
        <v>00010000</v>
      </c>
      <c r="F36" s="60">
        <f t="shared" si="1"/>
        <v>16</v>
      </c>
      <c r="G36" s="60" t="str">
        <f t="shared" si="2"/>
        <v>_x0010_</v>
      </c>
      <c r="H36" s="60">
        <f>HEX2DEC(D36)</f>
        <v>16</v>
      </c>
      <c r="I36" s="61" t="s">
        <v>27</v>
      </c>
      <c r="J36" s="59" t="s">
        <v>2</v>
      </c>
      <c r="K36" s="60" t="str">
        <f t="shared" si="3"/>
        <v>00000000</v>
      </c>
      <c r="L36" s="60">
        <f t="shared" si="4"/>
        <v>0</v>
      </c>
      <c r="M36" s="60" t="str">
        <f t="shared" si="5"/>
        <v/>
      </c>
      <c r="N36" s="115"/>
      <c r="O36" s="3"/>
      <c r="U36" s="1"/>
      <c r="V36" s="1"/>
    </row>
    <row r="37" spans="1:22">
      <c r="A37" s="4"/>
      <c r="B37" s="119"/>
      <c r="C37" s="8"/>
      <c r="D37" s="9" t="s">
        <v>2</v>
      </c>
      <c r="E37" s="5" t="str">
        <f t="shared" ref="E37:E68" si="7">HEX2BIN(D37,8)</f>
        <v>00000000</v>
      </c>
      <c r="F37" s="5">
        <f t="shared" ref="F37:F68" si="8">HEX2DEC(D37)</f>
        <v>0</v>
      </c>
      <c r="G37" s="5" t="str">
        <f t="shared" ref="G37:G68" si="9">IF(NOT(ISERROR(CHAR(F37))),CHAR(F37),"")</f>
        <v/>
      </c>
      <c r="H37" s="5"/>
      <c r="I37" s="4" t="s">
        <v>26</v>
      </c>
      <c r="J37" s="9" t="s">
        <v>79</v>
      </c>
      <c r="K37" s="5" t="str">
        <f t="shared" ref="K37:K68" si="10">HEX2BIN(J37,8)</f>
        <v>11101001</v>
      </c>
      <c r="L37" s="5">
        <f t="shared" ref="L37:L68" si="11">HEX2DEC(J37)</f>
        <v>233</v>
      </c>
      <c r="M37" s="5" t="str">
        <f t="shared" ref="M37:M68" si="12">IF(NOT(ISERROR(CHAR(L37))),CHAR(L37),"")</f>
        <v>é</v>
      </c>
      <c r="N37" s="4"/>
      <c r="O37" s="3"/>
      <c r="U37" s="1"/>
      <c r="V37" s="1"/>
    </row>
    <row r="38" spans="1:22">
      <c r="A38" s="4"/>
      <c r="B38" s="119"/>
      <c r="C38" s="8"/>
      <c r="D38" s="59" t="s">
        <v>2</v>
      </c>
      <c r="E38" s="60" t="str">
        <f t="shared" si="7"/>
        <v>00000000</v>
      </c>
      <c r="F38" s="60">
        <f t="shared" si="8"/>
        <v>0</v>
      </c>
      <c r="G38" s="60" t="str">
        <f t="shared" si="9"/>
        <v/>
      </c>
      <c r="H38" s="60"/>
      <c r="I38" s="61" t="s">
        <v>25</v>
      </c>
      <c r="J38" s="59" t="s">
        <v>16</v>
      </c>
      <c r="K38" s="60" t="str">
        <f t="shared" si="10"/>
        <v>00000101</v>
      </c>
      <c r="L38" s="60">
        <f t="shared" si="11"/>
        <v>5</v>
      </c>
      <c r="M38" s="60" t="str">
        <f t="shared" si="12"/>
        <v>_x0005_</v>
      </c>
      <c r="N38" s="61"/>
      <c r="O38" s="3"/>
      <c r="U38" s="1"/>
      <c r="V38" s="1"/>
    </row>
    <row r="39" spans="1:22">
      <c r="A39" s="4"/>
      <c r="B39" s="119"/>
      <c r="C39" s="8"/>
      <c r="D39" s="9" t="s">
        <v>2</v>
      </c>
      <c r="E39" s="5" t="str">
        <f t="shared" si="7"/>
        <v>00000000</v>
      </c>
      <c r="F39" s="5">
        <f t="shared" si="8"/>
        <v>0</v>
      </c>
      <c r="G39" s="5" t="str">
        <f t="shared" si="9"/>
        <v/>
      </c>
      <c r="H39" s="5"/>
      <c r="I39" s="4" t="s">
        <v>24</v>
      </c>
      <c r="J39" s="9" t="s">
        <v>76</v>
      </c>
      <c r="K39" s="5" t="str">
        <f t="shared" si="10"/>
        <v>11100100</v>
      </c>
      <c r="L39" s="5">
        <f t="shared" si="11"/>
        <v>228</v>
      </c>
      <c r="M39" s="5" t="str">
        <f t="shared" si="12"/>
        <v>ä</v>
      </c>
      <c r="N39" s="4"/>
      <c r="O39" s="3"/>
      <c r="U39" s="1"/>
      <c r="V39" s="1"/>
    </row>
    <row r="40" spans="1:22">
      <c r="A40" s="4"/>
      <c r="B40" s="119"/>
      <c r="C40" s="8"/>
      <c r="D40" s="59" t="s">
        <v>2</v>
      </c>
      <c r="E40" s="60" t="str">
        <f t="shared" si="7"/>
        <v>00000000</v>
      </c>
      <c r="F40" s="60">
        <f t="shared" si="8"/>
        <v>0</v>
      </c>
      <c r="G40" s="60" t="str">
        <f t="shared" si="9"/>
        <v/>
      </c>
      <c r="H40" s="60"/>
      <c r="I40" s="61" t="s">
        <v>22</v>
      </c>
      <c r="J40" s="59" t="s">
        <v>74</v>
      </c>
      <c r="K40" s="60" t="str">
        <f t="shared" si="10"/>
        <v>00001001</v>
      </c>
      <c r="L40" s="60">
        <f t="shared" si="11"/>
        <v>9</v>
      </c>
      <c r="M40" s="60" t="str">
        <f t="shared" si="12"/>
        <v xml:space="preserve">	</v>
      </c>
      <c r="N40" s="61"/>
      <c r="O40" s="3"/>
      <c r="U40" s="1"/>
      <c r="V40" s="1"/>
    </row>
    <row r="41" spans="1:22">
      <c r="A41" s="4"/>
      <c r="B41" s="119"/>
      <c r="C41" s="8"/>
      <c r="D41" s="9" t="s">
        <v>2</v>
      </c>
      <c r="E41" s="5" t="str">
        <f t="shared" si="7"/>
        <v>00000000</v>
      </c>
      <c r="F41" s="5">
        <f t="shared" si="8"/>
        <v>0</v>
      </c>
      <c r="G41" s="5" t="str">
        <f t="shared" si="9"/>
        <v/>
      </c>
      <c r="H41" s="5"/>
      <c r="I41" s="4" t="s">
        <v>20</v>
      </c>
      <c r="J41" s="9">
        <v>33</v>
      </c>
      <c r="K41" s="5" t="str">
        <f t="shared" si="10"/>
        <v>00110011</v>
      </c>
      <c r="L41" s="5">
        <f t="shared" si="11"/>
        <v>51</v>
      </c>
      <c r="M41" s="5" t="str">
        <f t="shared" si="12"/>
        <v>3</v>
      </c>
      <c r="N41" s="4"/>
      <c r="O41" s="3"/>
      <c r="U41" s="1"/>
      <c r="V41" s="1"/>
    </row>
    <row r="42" spans="1:22">
      <c r="A42" s="4"/>
      <c r="B42" s="119"/>
      <c r="C42" s="8"/>
      <c r="D42" s="59" t="s">
        <v>2</v>
      </c>
      <c r="E42" s="60" t="str">
        <f t="shared" si="7"/>
        <v>00000000</v>
      </c>
      <c r="F42" s="60">
        <f t="shared" si="8"/>
        <v>0</v>
      </c>
      <c r="G42" s="60" t="str">
        <f t="shared" si="9"/>
        <v/>
      </c>
      <c r="H42" s="60"/>
      <c r="I42" s="61" t="s">
        <v>19</v>
      </c>
      <c r="J42" s="59" t="s">
        <v>71</v>
      </c>
      <c r="K42" s="60" t="str">
        <f t="shared" si="10"/>
        <v>01001110</v>
      </c>
      <c r="L42" s="60">
        <f t="shared" si="11"/>
        <v>78</v>
      </c>
      <c r="M42" s="60" t="str">
        <f t="shared" si="12"/>
        <v>N</v>
      </c>
      <c r="N42" s="61"/>
      <c r="O42" s="3"/>
      <c r="U42" s="1"/>
      <c r="V42" s="1"/>
    </row>
    <row r="43" spans="1:22">
      <c r="A43" s="4"/>
      <c r="B43" s="119"/>
      <c r="C43" s="8"/>
      <c r="D43" s="9" t="s">
        <v>2</v>
      </c>
      <c r="E43" s="5" t="str">
        <f t="shared" si="7"/>
        <v>00000000</v>
      </c>
      <c r="F43" s="5">
        <f t="shared" si="8"/>
        <v>0</v>
      </c>
      <c r="G43" s="5" t="str">
        <f t="shared" si="9"/>
        <v/>
      </c>
      <c r="H43" s="5"/>
      <c r="I43" s="4" t="s">
        <v>18</v>
      </c>
      <c r="J43" s="9" t="s">
        <v>69</v>
      </c>
      <c r="K43" s="5" t="str">
        <f t="shared" si="10"/>
        <v>10011010</v>
      </c>
      <c r="L43" s="5">
        <f t="shared" si="11"/>
        <v>154</v>
      </c>
      <c r="M43" s="5" t="str">
        <f t="shared" si="12"/>
        <v>š</v>
      </c>
      <c r="N43" s="4"/>
      <c r="O43" s="3"/>
      <c r="U43" s="1"/>
      <c r="V43" s="1"/>
    </row>
    <row r="44" spans="1:22">
      <c r="A44" s="4"/>
      <c r="B44" s="120"/>
      <c r="C44" s="7"/>
      <c r="D44" s="59" t="s">
        <v>2</v>
      </c>
      <c r="E44" s="60" t="str">
        <f t="shared" si="7"/>
        <v>00000000</v>
      </c>
      <c r="F44" s="60">
        <f t="shared" si="8"/>
        <v>0</v>
      </c>
      <c r="G44" s="60" t="str">
        <f t="shared" si="9"/>
        <v/>
      </c>
      <c r="H44" s="60"/>
      <c r="I44" s="61" t="s">
        <v>17</v>
      </c>
      <c r="J44" s="59" t="s">
        <v>67</v>
      </c>
      <c r="K44" s="60" t="str">
        <f t="shared" si="10"/>
        <v>11000010</v>
      </c>
      <c r="L44" s="60">
        <f t="shared" si="11"/>
        <v>194</v>
      </c>
      <c r="M44" s="60" t="str">
        <f t="shared" si="12"/>
        <v>Â</v>
      </c>
      <c r="N44" s="61"/>
      <c r="O44" s="3"/>
      <c r="U44" s="1"/>
      <c r="V44" s="1"/>
    </row>
    <row r="45" spans="1:22">
      <c r="A45" s="4"/>
      <c r="B45" s="121">
        <v>1</v>
      </c>
      <c r="C45" s="82"/>
      <c r="D45" s="62" t="s">
        <v>29</v>
      </c>
      <c r="E45" s="10" t="str">
        <f t="shared" si="7"/>
        <v>00000011</v>
      </c>
      <c r="F45" s="10">
        <f t="shared" si="8"/>
        <v>3</v>
      </c>
      <c r="G45" s="10" t="str">
        <f t="shared" si="9"/>
        <v>_x0003_</v>
      </c>
      <c r="H45" s="10" t="str">
        <f>VLOOKUP(E45,$P$6:$S$11,3,FALSE)</f>
        <v>READ</v>
      </c>
      <c r="I45" s="11" t="str">
        <f>VLOOKUP(E45,$P$6:$S$11,4,FALSE)</f>
        <v>Read from Memory array</v>
      </c>
      <c r="J45" s="62" t="s">
        <v>2</v>
      </c>
      <c r="K45" s="10" t="str">
        <f t="shared" si="10"/>
        <v>00000000</v>
      </c>
      <c r="L45" s="10">
        <f t="shared" si="11"/>
        <v>0</v>
      </c>
      <c r="M45" s="10" t="str">
        <f t="shared" si="12"/>
        <v/>
      </c>
      <c r="N45" s="123" t="str">
        <f>"Read from 0x"&amp;D46&amp;D47</f>
        <v>Read from 0x0000</v>
      </c>
      <c r="O45" s="3"/>
      <c r="U45" s="1"/>
      <c r="V45" s="1"/>
    </row>
    <row r="46" spans="1:22">
      <c r="A46" s="4"/>
      <c r="B46" s="119"/>
      <c r="C46" s="8"/>
      <c r="D46" s="59" t="s">
        <v>2</v>
      </c>
      <c r="E46" s="60" t="str">
        <f t="shared" si="7"/>
        <v>00000000</v>
      </c>
      <c r="F46" s="60">
        <f t="shared" si="8"/>
        <v>0</v>
      </c>
      <c r="G46" s="60" t="str">
        <f t="shared" si="9"/>
        <v/>
      </c>
      <c r="H46" s="60">
        <f>HEX2DEC(D46)</f>
        <v>0</v>
      </c>
      <c r="I46" s="61" t="s">
        <v>28</v>
      </c>
      <c r="J46" s="59" t="s">
        <v>2</v>
      </c>
      <c r="K46" s="60" t="str">
        <f t="shared" si="10"/>
        <v>00000000</v>
      </c>
      <c r="L46" s="60">
        <f t="shared" si="11"/>
        <v>0</v>
      </c>
      <c r="M46" s="60" t="str">
        <f t="shared" si="12"/>
        <v/>
      </c>
      <c r="N46" s="124"/>
      <c r="O46" s="3"/>
      <c r="U46" s="1"/>
      <c r="V46" s="1"/>
    </row>
    <row r="47" spans="1:22">
      <c r="A47" s="4"/>
      <c r="B47" s="119"/>
      <c r="C47" s="8"/>
      <c r="D47" s="9" t="s">
        <v>2</v>
      </c>
      <c r="E47" s="5" t="str">
        <f t="shared" si="7"/>
        <v>00000000</v>
      </c>
      <c r="F47" s="5">
        <f t="shared" si="8"/>
        <v>0</v>
      </c>
      <c r="G47" s="5" t="str">
        <f t="shared" si="9"/>
        <v/>
      </c>
      <c r="H47" s="5">
        <f>HEX2DEC(D47)</f>
        <v>0</v>
      </c>
      <c r="I47" s="4" t="s">
        <v>27</v>
      </c>
      <c r="J47" s="9" t="s">
        <v>2</v>
      </c>
      <c r="K47" s="5" t="str">
        <f t="shared" si="10"/>
        <v>00000000</v>
      </c>
      <c r="L47" s="5">
        <f t="shared" si="11"/>
        <v>0</v>
      </c>
      <c r="M47" s="5" t="str">
        <f t="shared" si="12"/>
        <v/>
      </c>
      <c r="N47" s="124"/>
      <c r="O47" s="3"/>
      <c r="U47" s="1"/>
      <c r="V47" s="1"/>
    </row>
    <row r="48" spans="1:22" ht="15" customHeight="1">
      <c r="A48" s="4"/>
      <c r="B48" s="119"/>
      <c r="C48" s="8"/>
      <c r="D48" s="59" t="s">
        <v>2</v>
      </c>
      <c r="E48" s="60" t="str">
        <f t="shared" si="7"/>
        <v>00000000</v>
      </c>
      <c r="F48" s="60">
        <f t="shared" si="8"/>
        <v>0</v>
      </c>
      <c r="G48" s="60" t="str">
        <f t="shared" si="9"/>
        <v/>
      </c>
      <c r="H48" s="60"/>
      <c r="I48" s="61" t="s">
        <v>26</v>
      </c>
      <c r="J48" s="14">
        <v>83</v>
      </c>
      <c r="K48" s="13" t="str">
        <f t="shared" si="10"/>
        <v>10000011</v>
      </c>
      <c r="L48" s="13">
        <f t="shared" si="11"/>
        <v>131</v>
      </c>
      <c r="M48" s="13" t="str">
        <f t="shared" si="12"/>
        <v>ƒ</v>
      </c>
      <c r="N48" s="116" t="s">
        <v>33</v>
      </c>
      <c r="O48" s="3"/>
      <c r="P48" s="12"/>
      <c r="Q48" s="12"/>
      <c r="R48" s="12"/>
      <c r="S48" s="12"/>
      <c r="T48" s="12"/>
      <c r="U48" s="1"/>
      <c r="V48" s="1"/>
    </row>
    <row r="49" spans="1:22">
      <c r="A49" s="4"/>
      <c r="B49" s="119"/>
      <c r="C49" s="8"/>
      <c r="D49" s="9" t="s">
        <v>2</v>
      </c>
      <c r="E49" s="5" t="str">
        <f t="shared" si="7"/>
        <v>00000000</v>
      </c>
      <c r="F49" s="5">
        <f t="shared" si="8"/>
        <v>0</v>
      </c>
      <c r="G49" s="5" t="str">
        <f t="shared" si="9"/>
        <v/>
      </c>
      <c r="H49" s="5"/>
      <c r="I49" s="4" t="s">
        <v>25</v>
      </c>
      <c r="J49" s="14" t="s">
        <v>16</v>
      </c>
      <c r="K49" s="13" t="str">
        <f t="shared" si="10"/>
        <v>00000101</v>
      </c>
      <c r="L49" s="13">
        <f t="shared" si="11"/>
        <v>5</v>
      </c>
      <c r="M49" s="13" t="str">
        <f t="shared" si="12"/>
        <v>_x0005_</v>
      </c>
      <c r="N49" s="116"/>
      <c r="O49" s="3"/>
      <c r="P49" s="12"/>
      <c r="Q49" s="12"/>
      <c r="R49" s="12"/>
      <c r="S49" s="12"/>
      <c r="T49" s="12"/>
      <c r="U49" s="1"/>
      <c r="V49" s="1"/>
    </row>
    <row r="50" spans="1:22">
      <c r="A50" s="4"/>
      <c r="B50" s="119"/>
      <c r="C50" s="8"/>
      <c r="D50" s="59" t="s">
        <v>2</v>
      </c>
      <c r="E50" s="60" t="str">
        <f t="shared" si="7"/>
        <v>00000000</v>
      </c>
      <c r="F50" s="60">
        <f t="shared" si="8"/>
        <v>0</v>
      </c>
      <c r="G50" s="60" t="str">
        <f t="shared" si="9"/>
        <v/>
      </c>
      <c r="H50" s="60"/>
      <c r="I50" s="61" t="s">
        <v>24</v>
      </c>
      <c r="J50" s="14">
        <v>61</v>
      </c>
      <c r="K50" s="13" t="str">
        <f t="shared" si="10"/>
        <v>01100001</v>
      </c>
      <c r="L50" s="13">
        <f t="shared" si="11"/>
        <v>97</v>
      </c>
      <c r="M50" s="13" t="str">
        <f t="shared" si="12"/>
        <v>a</v>
      </c>
      <c r="N50" s="116"/>
      <c r="O50" s="3"/>
      <c r="P50" s="12"/>
      <c r="Q50" s="12"/>
      <c r="R50" s="12"/>
      <c r="S50" s="12"/>
      <c r="T50" s="12"/>
      <c r="U50" s="1"/>
      <c r="V50" s="1"/>
    </row>
    <row r="51" spans="1:22">
      <c r="A51" s="4"/>
      <c r="B51" s="119"/>
      <c r="C51" s="8"/>
      <c r="D51" s="9" t="s">
        <v>2</v>
      </c>
      <c r="E51" s="5" t="str">
        <f t="shared" si="7"/>
        <v>00000000</v>
      </c>
      <c r="F51" s="5">
        <f t="shared" si="8"/>
        <v>0</v>
      </c>
      <c r="G51" s="5" t="str">
        <f t="shared" si="9"/>
        <v/>
      </c>
      <c r="H51" s="5"/>
      <c r="I51" s="4" t="s">
        <v>22</v>
      </c>
      <c r="J51" s="14" t="s">
        <v>32</v>
      </c>
      <c r="K51" s="13" t="str">
        <f t="shared" si="10"/>
        <v>11111000</v>
      </c>
      <c r="L51" s="13">
        <f t="shared" si="11"/>
        <v>248</v>
      </c>
      <c r="M51" s="13" t="str">
        <f t="shared" si="12"/>
        <v>ø</v>
      </c>
      <c r="N51" s="116"/>
      <c r="O51" s="3"/>
      <c r="P51" s="12"/>
      <c r="Q51" s="12"/>
      <c r="R51" s="12"/>
      <c r="S51" s="12"/>
      <c r="T51" s="12"/>
      <c r="U51" s="1"/>
      <c r="V51" s="1"/>
    </row>
    <row r="52" spans="1:22">
      <c r="A52" s="4"/>
      <c r="B52" s="119"/>
      <c r="C52" s="8"/>
      <c r="D52" s="59" t="s">
        <v>2</v>
      </c>
      <c r="E52" s="60" t="str">
        <f t="shared" si="7"/>
        <v>00000000</v>
      </c>
      <c r="F52" s="60">
        <f t="shared" si="8"/>
        <v>0</v>
      </c>
      <c r="G52" s="60" t="str">
        <f t="shared" si="9"/>
        <v/>
      </c>
      <c r="H52" s="60"/>
      <c r="I52" s="61" t="s">
        <v>20</v>
      </c>
      <c r="J52" s="59" t="s">
        <v>29</v>
      </c>
      <c r="K52" s="60" t="str">
        <f t="shared" si="10"/>
        <v>00000011</v>
      </c>
      <c r="L52" s="60">
        <f t="shared" si="11"/>
        <v>3</v>
      </c>
      <c r="M52" s="60" t="str">
        <f t="shared" si="12"/>
        <v>_x0003_</v>
      </c>
      <c r="N52" s="61"/>
      <c r="O52" s="3"/>
      <c r="U52" s="1"/>
      <c r="V52" s="1"/>
    </row>
    <row r="53" spans="1:22">
      <c r="A53" s="4"/>
      <c r="B53" s="119"/>
      <c r="C53" s="8"/>
      <c r="D53" s="9" t="s">
        <v>2</v>
      </c>
      <c r="E53" s="5" t="str">
        <f t="shared" si="7"/>
        <v>00000000</v>
      </c>
      <c r="F53" s="5">
        <f t="shared" si="8"/>
        <v>0</v>
      </c>
      <c r="G53" s="5" t="str">
        <f t="shared" si="9"/>
        <v/>
      </c>
      <c r="H53" s="5"/>
      <c r="I53" s="4" t="s">
        <v>19</v>
      </c>
      <c r="J53" s="9" t="s">
        <v>2</v>
      </c>
      <c r="K53" s="5" t="str">
        <f t="shared" si="10"/>
        <v>00000000</v>
      </c>
      <c r="L53" s="5">
        <f t="shared" si="11"/>
        <v>0</v>
      </c>
      <c r="M53" s="5" t="str">
        <f t="shared" si="12"/>
        <v/>
      </c>
      <c r="N53" s="4"/>
      <c r="O53" s="3"/>
      <c r="U53" s="1"/>
      <c r="V53" s="1"/>
    </row>
    <row r="54" spans="1:22">
      <c r="A54" s="4"/>
      <c r="B54" s="119"/>
      <c r="C54" s="8"/>
      <c r="D54" s="59" t="s">
        <v>2</v>
      </c>
      <c r="E54" s="60" t="str">
        <f t="shared" si="7"/>
        <v>00000000</v>
      </c>
      <c r="F54" s="60">
        <f t="shared" si="8"/>
        <v>0</v>
      </c>
      <c r="G54" s="60" t="str">
        <f t="shared" si="9"/>
        <v/>
      </c>
      <c r="H54" s="60"/>
      <c r="I54" s="61" t="s">
        <v>18</v>
      </c>
      <c r="J54" s="59" t="s">
        <v>2</v>
      </c>
      <c r="K54" s="60" t="str">
        <f t="shared" si="10"/>
        <v>00000000</v>
      </c>
      <c r="L54" s="60">
        <f t="shared" si="11"/>
        <v>0</v>
      </c>
      <c r="M54" s="60" t="str">
        <f t="shared" si="12"/>
        <v/>
      </c>
      <c r="N54" s="61"/>
      <c r="O54" s="3"/>
      <c r="U54" s="1"/>
      <c r="V54" s="1"/>
    </row>
    <row r="55" spans="1:22">
      <c r="A55" s="4"/>
      <c r="B55" s="119"/>
      <c r="C55" s="8"/>
      <c r="D55" s="9" t="s">
        <v>2</v>
      </c>
      <c r="E55" s="5" t="str">
        <f t="shared" si="7"/>
        <v>00000000</v>
      </c>
      <c r="F55" s="5">
        <f t="shared" si="8"/>
        <v>0</v>
      </c>
      <c r="G55" s="5" t="str">
        <f t="shared" si="9"/>
        <v/>
      </c>
      <c r="H55" s="5"/>
      <c r="I55" s="4" t="s">
        <v>17</v>
      </c>
      <c r="J55" s="9" t="s">
        <v>2</v>
      </c>
      <c r="K55" s="5" t="str">
        <f t="shared" si="10"/>
        <v>00000000</v>
      </c>
      <c r="L55" s="5">
        <f t="shared" si="11"/>
        <v>0</v>
      </c>
      <c r="M55" s="5" t="str">
        <f t="shared" si="12"/>
        <v/>
      </c>
      <c r="N55" s="4"/>
      <c r="O55" s="3"/>
      <c r="U55" s="1"/>
      <c r="V55" s="1"/>
    </row>
    <row r="56" spans="1:22">
      <c r="A56" s="4"/>
      <c r="B56" s="119"/>
      <c r="C56" s="8"/>
      <c r="D56" s="59" t="s">
        <v>2</v>
      </c>
      <c r="E56" s="60" t="str">
        <f t="shared" si="7"/>
        <v>00000000</v>
      </c>
      <c r="F56" s="60">
        <f t="shared" si="8"/>
        <v>0</v>
      </c>
      <c r="G56" s="60" t="str">
        <f t="shared" si="9"/>
        <v/>
      </c>
      <c r="H56" s="60"/>
      <c r="I56" s="61" t="s">
        <v>15</v>
      </c>
      <c r="J56" s="59" t="s">
        <v>31</v>
      </c>
      <c r="K56" s="60" t="str">
        <f t="shared" si="10"/>
        <v>10011111</v>
      </c>
      <c r="L56" s="60">
        <f t="shared" si="11"/>
        <v>159</v>
      </c>
      <c r="M56" s="60" t="str">
        <f t="shared" si="12"/>
        <v>Ÿ</v>
      </c>
      <c r="N56" s="61"/>
      <c r="O56" s="3"/>
      <c r="U56" s="1"/>
      <c r="V56" s="1"/>
    </row>
    <row r="57" spans="1:22">
      <c r="A57" s="4"/>
      <c r="B57" s="120"/>
      <c r="C57" s="7"/>
      <c r="D57" s="9" t="s">
        <v>2</v>
      </c>
      <c r="E57" s="5" t="str">
        <f t="shared" si="7"/>
        <v>00000000</v>
      </c>
      <c r="F57" s="5">
        <f t="shared" si="8"/>
        <v>0</v>
      </c>
      <c r="G57" s="5" t="str">
        <f t="shared" si="9"/>
        <v/>
      </c>
      <c r="H57" s="5"/>
      <c r="I57" s="4" t="s">
        <v>13</v>
      </c>
      <c r="J57" s="9" t="s">
        <v>30</v>
      </c>
      <c r="K57" s="5" t="str">
        <f t="shared" si="10"/>
        <v>11011001</v>
      </c>
      <c r="L57" s="5">
        <f t="shared" si="11"/>
        <v>217</v>
      </c>
      <c r="M57" s="5" t="str">
        <f t="shared" si="12"/>
        <v>Ù</v>
      </c>
      <c r="N57" s="4"/>
      <c r="O57" s="3"/>
      <c r="U57" s="1"/>
      <c r="V57" s="1"/>
    </row>
    <row r="58" spans="1:22">
      <c r="A58" s="4"/>
      <c r="B58" s="121">
        <v>6</v>
      </c>
      <c r="C58" s="82"/>
      <c r="D58" s="63" t="s">
        <v>29</v>
      </c>
      <c r="E58" s="64" t="str">
        <f t="shared" si="7"/>
        <v>00000011</v>
      </c>
      <c r="F58" s="64">
        <f t="shared" si="8"/>
        <v>3</v>
      </c>
      <c r="G58" s="64" t="str">
        <f t="shared" si="9"/>
        <v>_x0003_</v>
      </c>
      <c r="H58" s="64" t="str">
        <f>VLOOKUP(E58,$P$6:$S$11,3,FALSE)</f>
        <v>READ</v>
      </c>
      <c r="I58" s="65" t="str">
        <f>VLOOKUP(E58,$P$6:$S$11,4,FALSE)</f>
        <v>Read from Memory array</v>
      </c>
      <c r="J58" s="63" t="s">
        <v>2</v>
      </c>
      <c r="K58" s="64" t="str">
        <f t="shared" si="10"/>
        <v>00000000</v>
      </c>
      <c r="L58" s="64">
        <f t="shared" si="11"/>
        <v>0</v>
      </c>
      <c r="M58" s="64" t="str">
        <f t="shared" si="12"/>
        <v/>
      </c>
      <c r="N58" s="114" t="str">
        <f>"Read from 0x"&amp;D59&amp;D60</f>
        <v>Read from 0x0030</v>
      </c>
      <c r="O58" s="3"/>
      <c r="U58" s="1"/>
      <c r="V58" s="1"/>
    </row>
    <row r="59" spans="1:22">
      <c r="A59" s="4"/>
      <c r="B59" s="119"/>
      <c r="C59" s="8"/>
      <c r="D59" s="9" t="s">
        <v>2</v>
      </c>
      <c r="E59" s="5" t="str">
        <f t="shared" si="7"/>
        <v>00000000</v>
      </c>
      <c r="F59" s="5">
        <f t="shared" si="8"/>
        <v>0</v>
      </c>
      <c r="G59" s="5" t="str">
        <f t="shared" si="9"/>
        <v/>
      </c>
      <c r="H59" s="5">
        <f>HEX2DEC(D59)</f>
        <v>0</v>
      </c>
      <c r="I59" s="4" t="s">
        <v>28</v>
      </c>
      <c r="J59" s="9" t="s">
        <v>2</v>
      </c>
      <c r="K59" s="5" t="str">
        <f t="shared" si="10"/>
        <v>00000000</v>
      </c>
      <c r="L59" s="5">
        <f t="shared" si="11"/>
        <v>0</v>
      </c>
      <c r="M59" s="5" t="str">
        <f t="shared" si="12"/>
        <v/>
      </c>
      <c r="N59" s="115"/>
      <c r="O59" s="3"/>
      <c r="U59" s="1"/>
      <c r="V59" s="1"/>
    </row>
    <row r="60" spans="1:22">
      <c r="A60" s="4"/>
      <c r="B60" s="119"/>
      <c r="C60" s="8"/>
      <c r="D60" s="59">
        <v>30</v>
      </c>
      <c r="E60" s="60" t="str">
        <f t="shared" si="7"/>
        <v>00110000</v>
      </c>
      <c r="F60" s="60">
        <f t="shared" si="8"/>
        <v>48</v>
      </c>
      <c r="G60" s="60" t="str">
        <f t="shared" si="9"/>
        <v>0</v>
      </c>
      <c r="H60" s="60">
        <f>HEX2DEC(D60)</f>
        <v>48</v>
      </c>
      <c r="I60" s="61" t="s">
        <v>27</v>
      </c>
      <c r="J60" s="59" t="s">
        <v>2</v>
      </c>
      <c r="K60" s="60" t="str">
        <f t="shared" si="10"/>
        <v>00000000</v>
      </c>
      <c r="L60" s="60">
        <f t="shared" si="11"/>
        <v>0</v>
      </c>
      <c r="M60" s="60" t="str">
        <f t="shared" si="12"/>
        <v/>
      </c>
      <c r="N60" s="115"/>
      <c r="O60" s="3"/>
      <c r="U60" s="1"/>
      <c r="V60" s="1"/>
    </row>
    <row r="61" spans="1:22">
      <c r="A61" s="4"/>
      <c r="B61" s="119"/>
      <c r="C61" s="8"/>
      <c r="D61" s="9" t="s">
        <v>2</v>
      </c>
      <c r="E61" s="5" t="str">
        <f t="shared" si="7"/>
        <v>00000000</v>
      </c>
      <c r="F61" s="5">
        <f t="shared" si="8"/>
        <v>0</v>
      </c>
      <c r="G61" s="5" t="str">
        <f t="shared" si="9"/>
        <v/>
      </c>
      <c r="H61" s="5"/>
      <c r="I61" s="4" t="s">
        <v>26</v>
      </c>
      <c r="J61" s="9" t="s">
        <v>53</v>
      </c>
      <c r="K61" s="5" t="str">
        <f t="shared" si="10"/>
        <v>11011101</v>
      </c>
      <c r="L61" s="5">
        <f t="shared" si="11"/>
        <v>221</v>
      </c>
      <c r="M61" s="5" t="str">
        <f t="shared" si="12"/>
        <v>Ý</v>
      </c>
      <c r="N61" s="4"/>
      <c r="O61" s="3"/>
      <c r="U61" s="1"/>
      <c r="V61" s="1"/>
    </row>
    <row r="62" spans="1:22">
      <c r="A62" s="4"/>
      <c r="B62" s="119"/>
      <c r="C62" s="8"/>
      <c r="D62" s="59" t="s">
        <v>2</v>
      </c>
      <c r="E62" s="60" t="str">
        <f t="shared" si="7"/>
        <v>00000000</v>
      </c>
      <c r="F62" s="60">
        <f t="shared" si="8"/>
        <v>0</v>
      </c>
      <c r="G62" s="60" t="str">
        <f t="shared" si="9"/>
        <v/>
      </c>
      <c r="H62" s="60"/>
      <c r="I62" s="61" t="s">
        <v>25</v>
      </c>
      <c r="J62" s="59">
        <v>29</v>
      </c>
      <c r="K62" s="60" t="str">
        <f t="shared" si="10"/>
        <v>00101001</v>
      </c>
      <c r="L62" s="60">
        <f t="shared" si="11"/>
        <v>41</v>
      </c>
      <c r="M62" s="60" t="str">
        <f t="shared" si="12"/>
        <v>)</v>
      </c>
      <c r="N62" s="61"/>
      <c r="O62" s="3"/>
      <c r="U62" s="1"/>
      <c r="V62" s="1"/>
    </row>
    <row r="63" spans="1:22">
      <c r="A63" s="4"/>
      <c r="B63" s="119"/>
      <c r="C63" s="8"/>
      <c r="D63" s="9" t="s">
        <v>2</v>
      </c>
      <c r="E63" s="5" t="str">
        <f t="shared" si="7"/>
        <v>00000000</v>
      </c>
      <c r="F63" s="5">
        <f t="shared" si="8"/>
        <v>0</v>
      </c>
      <c r="G63" s="5" t="str">
        <f t="shared" si="9"/>
        <v/>
      </c>
      <c r="H63" s="5"/>
      <c r="I63" s="4" t="s">
        <v>24</v>
      </c>
      <c r="J63" s="9" t="s">
        <v>52</v>
      </c>
      <c r="K63" s="5" t="str">
        <f t="shared" si="10"/>
        <v>01111010</v>
      </c>
      <c r="L63" s="5">
        <f t="shared" si="11"/>
        <v>122</v>
      </c>
      <c r="M63" s="5" t="str">
        <f t="shared" si="12"/>
        <v>z</v>
      </c>
      <c r="N63" s="4"/>
      <c r="O63" s="3"/>
      <c r="U63" s="1"/>
      <c r="V63" s="1"/>
    </row>
    <row r="64" spans="1:22">
      <c r="A64" s="4"/>
      <c r="B64" s="119"/>
      <c r="C64" s="8"/>
      <c r="D64" s="59" t="s">
        <v>2</v>
      </c>
      <c r="E64" s="60" t="str">
        <f t="shared" si="7"/>
        <v>00000000</v>
      </c>
      <c r="F64" s="60">
        <f t="shared" si="8"/>
        <v>0</v>
      </c>
      <c r="G64" s="60" t="str">
        <f t="shared" si="9"/>
        <v/>
      </c>
      <c r="H64" s="60"/>
      <c r="I64" s="61" t="s">
        <v>22</v>
      </c>
      <c r="J64" s="59" t="s">
        <v>42</v>
      </c>
      <c r="K64" s="60" t="str">
        <f t="shared" si="10"/>
        <v>00000001</v>
      </c>
      <c r="L64" s="60">
        <f t="shared" si="11"/>
        <v>1</v>
      </c>
      <c r="M64" s="60" t="str">
        <f t="shared" si="12"/>
        <v>_x0001_</v>
      </c>
      <c r="N64" s="61"/>
      <c r="O64" s="3"/>
      <c r="U64" s="1"/>
      <c r="V64" s="1"/>
    </row>
    <row r="65" spans="1:23">
      <c r="A65" s="4"/>
      <c r="B65" s="119"/>
      <c r="C65" s="8"/>
      <c r="D65" s="9" t="s">
        <v>2</v>
      </c>
      <c r="E65" s="5" t="str">
        <f t="shared" si="7"/>
        <v>00000000</v>
      </c>
      <c r="F65" s="5">
        <f t="shared" si="8"/>
        <v>0</v>
      </c>
      <c r="G65" s="5" t="str">
        <f t="shared" si="9"/>
        <v/>
      </c>
      <c r="H65" s="5"/>
      <c r="I65" s="4" t="s">
        <v>20</v>
      </c>
      <c r="J65" s="9">
        <v>56</v>
      </c>
      <c r="K65" s="5" t="str">
        <f t="shared" si="10"/>
        <v>01010110</v>
      </c>
      <c r="L65" s="5">
        <f t="shared" si="11"/>
        <v>86</v>
      </c>
      <c r="M65" s="5" t="str">
        <f t="shared" si="12"/>
        <v>V</v>
      </c>
      <c r="N65" s="4"/>
      <c r="O65" s="3"/>
      <c r="U65" s="1"/>
      <c r="V65" s="1"/>
    </row>
    <row r="66" spans="1:23">
      <c r="A66" s="4"/>
      <c r="B66" s="119"/>
      <c r="C66" s="8"/>
      <c r="D66" s="59" t="s">
        <v>2</v>
      </c>
      <c r="E66" s="60" t="str">
        <f t="shared" si="7"/>
        <v>00000000</v>
      </c>
      <c r="F66" s="60">
        <f t="shared" si="8"/>
        <v>0</v>
      </c>
      <c r="G66" s="60" t="str">
        <f t="shared" si="9"/>
        <v/>
      </c>
      <c r="H66" s="60"/>
      <c r="I66" s="61" t="s">
        <v>19</v>
      </c>
      <c r="J66" s="59" t="s">
        <v>39</v>
      </c>
      <c r="K66" s="60" t="str">
        <f t="shared" si="10"/>
        <v>00001110</v>
      </c>
      <c r="L66" s="60">
        <f t="shared" si="11"/>
        <v>14</v>
      </c>
      <c r="M66" s="60" t="str">
        <f t="shared" si="12"/>
        <v>_x000E_</v>
      </c>
      <c r="N66" s="61"/>
      <c r="O66" s="3"/>
      <c r="U66" s="1"/>
      <c r="W66" s="2"/>
    </row>
    <row r="67" spans="1:23">
      <c r="A67" s="4"/>
      <c r="B67" s="119"/>
      <c r="C67" s="8"/>
      <c r="D67" s="9" t="s">
        <v>2</v>
      </c>
      <c r="E67" s="5" t="str">
        <f t="shared" si="7"/>
        <v>00000000</v>
      </c>
      <c r="F67" s="5">
        <f t="shared" si="8"/>
        <v>0</v>
      </c>
      <c r="G67" s="5" t="str">
        <f t="shared" si="9"/>
        <v/>
      </c>
      <c r="H67" s="5"/>
      <c r="I67" s="4" t="s">
        <v>18</v>
      </c>
      <c r="J67" s="9" t="s">
        <v>2</v>
      </c>
      <c r="K67" s="5" t="str">
        <f t="shared" si="10"/>
        <v>00000000</v>
      </c>
      <c r="L67" s="5">
        <f t="shared" si="11"/>
        <v>0</v>
      </c>
      <c r="M67" s="5" t="str">
        <f t="shared" si="12"/>
        <v/>
      </c>
      <c r="N67" s="4"/>
      <c r="O67" s="3"/>
      <c r="U67" s="1"/>
      <c r="W67" s="2"/>
    </row>
    <row r="68" spans="1:23">
      <c r="A68" s="4"/>
      <c r="B68" s="119"/>
      <c r="C68" s="8"/>
      <c r="D68" s="59" t="s">
        <v>2</v>
      </c>
      <c r="E68" s="60" t="str">
        <f t="shared" si="7"/>
        <v>00000000</v>
      </c>
      <c r="F68" s="60">
        <f t="shared" si="8"/>
        <v>0</v>
      </c>
      <c r="G68" s="60" t="str">
        <f t="shared" si="9"/>
        <v/>
      </c>
      <c r="H68" s="60"/>
      <c r="I68" s="61" t="s">
        <v>17</v>
      </c>
      <c r="J68" s="59" t="s">
        <v>2</v>
      </c>
      <c r="K68" s="60" t="str">
        <f t="shared" si="10"/>
        <v>00000000</v>
      </c>
      <c r="L68" s="60">
        <f t="shared" si="11"/>
        <v>0</v>
      </c>
      <c r="M68" s="60" t="str">
        <f t="shared" si="12"/>
        <v/>
      </c>
      <c r="N68" s="61"/>
      <c r="O68" s="3"/>
      <c r="U68" s="1"/>
      <c r="W68" s="2"/>
    </row>
    <row r="69" spans="1:23">
      <c r="A69" s="4"/>
      <c r="B69" s="119"/>
      <c r="C69" s="8"/>
      <c r="D69" s="9" t="s">
        <v>2</v>
      </c>
      <c r="E69" s="5" t="str">
        <f t="shared" ref="E69:E84" si="13">HEX2BIN(D69,8)</f>
        <v>00000000</v>
      </c>
      <c r="F69" s="5">
        <f t="shared" ref="F69:F84" si="14">HEX2DEC(D69)</f>
        <v>0</v>
      </c>
      <c r="G69" s="5" t="str">
        <f t="shared" ref="G69:G84" si="15">IF(NOT(ISERROR(CHAR(F69))),CHAR(F69),"")</f>
        <v/>
      </c>
      <c r="H69" s="5"/>
      <c r="I69" s="4" t="s">
        <v>15</v>
      </c>
      <c r="J69" s="9" t="s">
        <v>50</v>
      </c>
      <c r="K69" s="5" t="str">
        <f t="shared" ref="K69:K84" si="16">HEX2BIN(J69,8)</f>
        <v>11110010</v>
      </c>
      <c r="L69" s="5">
        <f t="shared" ref="L69:L84" si="17">HEX2DEC(J69)</f>
        <v>242</v>
      </c>
      <c r="M69" s="5" t="str">
        <f t="shared" ref="M69:M84" si="18">IF(NOT(ISERROR(CHAR(L69))),CHAR(L69),"")</f>
        <v>ò</v>
      </c>
      <c r="N69" s="4"/>
      <c r="O69" s="3"/>
      <c r="U69" s="1"/>
      <c r="W69" s="2"/>
    </row>
    <row r="70" spans="1:23">
      <c r="A70" s="4"/>
      <c r="B70" s="119"/>
      <c r="C70" s="8"/>
      <c r="D70" s="59" t="s">
        <v>2</v>
      </c>
      <c r="E70" s="60" t="str">
        <f t="shared" si="13"/>
        <v>00000000</v>
      </c>
      <c r="F70" s="60">
        <f t="shared" si="14"/>
        <v>0</v>
      </c>
      <c r="G70" s="60" t="str">
        <f t="shared" si="15"/>
        <v/>
      </c>
      <c r="H70" s="60"/>
      <c r="I70" s="61" t="s">
        <v>13</v>
      </c>
      <c r="J70" s="59" t="s">
        <v>16</v>
      </c>
      <c r="K70" s="60" t="str">
        <f t="shared" si="16"/>
        <v>00000101</v>
      </c>
      <c r="L70" s="60">
        <f t="shared" si="17"/>
        <v>5</v>
      </c>
      <c r="M70" s="60" t="str">
        <f t="shared" si="18"/>
        <v>_x0005_</v>
      </c>
      <c r="N70" s="61"/>
      <c r="O70" s="3"/>
      <c r="U70" s="1"/>
      <c r="W70" s="2"/>
    </row>
    <row r="71" spans="1:23">
      <c r="A71" s="4"/>
      <c r="B71" s="119"/>
      <c r="C71" s="8"/>
      <c r="D71" s="9" t="s">
        <v>2</v>
      </c>
      <c r="E71" s="5" t="str">
        <f t="shared" si="13"/>
        <v>00000000</v>
      </c>
      <c r="F71" s="5">
        <f t="shared" si="14"/>
        <v>0</v>
      </c>
      <c r="G71" s="5" t="str">
        <f t="shared" si="15"/>
        <v/>
      </c>
      <c r="H71" s="5"/>
      <c r="I71" s="4" t="s">
        <v>12</v>
      </c>
      <c r="J71" s="9" t="s">
        <v>2</v>
      </c>
      <c r="K71" s="5" t="str">
        <f t="shared" si="16"/>
        <v>00000000</v>
      </c>
      <c r="L71" s="5">
        <f t="shared" si="17"/>
        <v>0</v>
      </c>
      <c r="M71" s="5" t="str">
        <f t="shared" si="18"/>
        <v/>
      </c>
      <c r="N71" s="4"/>
      <c r="O71" s="3"/>
      <c r="U71" s="1"/>
      <c r="W71" s="2"/>
    </row>
    <row r="72" spans="1:23">
      <c r="A72" s="4"/>
      <c r="B72" s="119"/>
      <c r="C72" s="8"/>
      <c r="D72" s="59" t="s">
        <v>2</v>
      </c>
      <c r="E72" s="60" t="str">
        <f t="shared" si="13"/>
        <v>00000000</v>
      </c>
      <c r="F72" s="60">
        <f t="shared" si="14"/>
        <v>0</v>
      </c>
      <c r="G72" s="60" t="str">
        <f t="shared" si="15"/>
        <v/>
      </c>
      <c r="H72" s="60"/>
      <c r="I72" s="61" t="s">
        <v>10</v>
      </c>
      <c r="J72" s="59" t="s">
        <v>2</v>
      </c>
      <c r="K72" s="60" t="str">
        <f t="shared" si="16"/>
        <v>00000000</v>
      </c>
      <c r="L72" s="60">
        <f t="shared" si="17"/>
        <v>0</v>
      </c>
      <c r="M72" s="60" t="str">
        <f t="shared" si="18"/>
        <v/>
      </c>
      <c r="N72" s="61"/>
      <c r="O72" s="3"/>
      <c r="U72" s="1"/>
      <c r="W72" s="2"/>
    </row>
    <row r="73" spans="1:23">
      <c r="A73" s="4"/>
      <c r="B73" s="119"/>
      <c r="C73" s="8"/>
      <c r="D73" s="9" t="s">
        <v>2</v>
      </c>
      <c r="E73" s="5" t="str">
        <f t="shared" si="13"/>
        <v>00000000</v>
      </c>
      <c r="F73" s="5">
        <f t="shared" si="14"/>
        <v>0</v>
      </c>
      <c r="G73" s="5" t="str">
        <f t="shared" si="15"/>
        <v/>
      </c>
      <c r="H73" s="5"/>
      <c r="I73" s="4" t="s">
        <v>8</v>
      </c>
      <c r="J73" s="9">
        <v>59</v>
      </c>
      <c r="K73" s="5" t="str">
        <f t="shared" si="16"/>
        <v>01011001</v>
      </c>
      <c r="L73" s="5">
        <f t="shared" si="17"/>
        <v>89</v>
      </c>
      <c r="M73" s="5" t="str">
        <f t="shared" si="18"/>
        <v>Y</v>
      </c>
      <c r="N73" s="4"/>
      <c r="O73" s="3"/>
      <c r="U73" s="1"/>
      <c r="W73" s="2"/>
    </row>
    <row r="74" spans="1:23">
      <c r="A74" s="4"/>
      <c r="B74" s="119"/>
      <c r="C74" s="8"/>
      <c r="D74" s="59" t="s">
        <v>2</v>
      </c>
      <c r="E74" s="60" t="str">
        <f t="shared" si="13"/>
        <v>00000000</v>
      </c>
      <c r="F74" s="60">
        <f t="shared" si="14"/>
        <v>0</v>
      </c>
      <c r="G74" s="60" t="str">
        <f t="shared" si="15"/>
        <v/>
      </c>
      <c r="H74" s="60"/>
      <c r="I74" s="61" t="s">
        <v>6</v>
      </c>
      <c r="J74" s="59" t="s">
        <v>2</v>
      </c>
      <c r="K74" s="60" t="str">
        <f t="shared" si="16"/>
        <v>00000000</v>
      </c>
      <c r="L74" s="60">
        <f t="shared" si="17"/>
        <v>0</v>
      </c>
      <c r="M74" s="60" t="str">
        <f t="shared" si="18"/>
        <v/>
      </c>
      <c r="N74" s="61"/>
      <c r="O74" s="3"/>
      <c r="U74" s="1"/>
      <c r="W74" s="2"/>
    </row>
    <row r="75" spans="1:23">
      <c r="A75" s="4"/>
      <c r="B75" s="119"/>
      <c r="C75" s="8"/>
      <c r="D75" s="9" t="s">
        <v>2</v>
      </c>
      <c r="E75" s="5" t="str">
        <f t="shared" si="13"/>
        <v>00000000</v>
      </c>
      <c r="F75" s="5">
        <f t="shared" si="14"/>
        <v>0</v>
      </c>
      <c r="G75" s="5" t="str">
        <f t="shared" si="15"/>
        <v/>
      </c>
      <c r="H75" s="5"/>
      <c r="I75" s="4" t="s">
        <v>4</v>
      </c>
      <c r="J75" s="9" t="s">
        <v>2</v>
      </c>
      <c r="K75" s="5" t="str">
        <f t="shared" si="16"/>
        <v>00000000</v>
      </c>
      <c r="L75" s="5">
        <f t="shared" si="17"/>
        <v>0</v>
      </c>
      <c r="M75" s="5" t="str">
        <f t="shared" si="18"/>
        <v/>
      </c>
      <c r="N75" s="4"/>
      <c r="O75" s="3"/>
      <c r="U75" s="1"/>
      <c r="W75" s="2"/>
    </row>
    <row r="76" spans="1:23">
      <c r="A76" s="4"/>
      <c r="B76" s="119"/>
      <c r="C76" s="8"/>
      <c r="D76" s="59" t="s">
        <v>2</v>
      </c>
      <c r="E76" s="60" t="str">
        <f t="shared" si="13"/>
        <v>00000000</v>
      </c>
      <c r="F76" s="60">
        <f t="shared" si="14"/>
        <v>0</v>
      </c>
      <c r="G76" s="60" t="str">
        <f t="shared" si="15"/>
        <v/>
      </c>
      <c r="H76" s="60"/>
      <c r="I76" s="61" t="s">
        <v>1</v>
      </c>
      <c r="J76" s="59" t="s">
        <v>2</v>
      </c>
      <c r="K76" s="60" t="str">
        <f t="shared" si="16"/>
        <v>00000000</v>
      </c>
      <c r="L76" s="60">
        <f t="shared" si="17"/>
        <v>0</v>
      </c>
      <c r="M76" s="60" t="str">
        <f t="shared" si="18"/>
        <v/>
      </c>
      <c r="N76" s="61"/>
      <c r="O76" s="3"/>
      <c r="U76" s="1"/>
      <c r="W76" s="2"/>
    </row>
    <row r="77" spans="1:23">
      <c r="A77" s="4"/>
      <c r="B77" s="119"/>
      <c r="C77" s="8"/>
      <c r="D77" s="9" t="s">
        <v>2</v>
      </c>
      <c r="E77" s="5" t="str">
        <f t="shared" si="13"/>
        <v>00000000</v>
      </c>
      <c r="F77" s="5">
        <f t="shared" si="14"/>
        <v>0</v>
      </c>
      <c r="G77" s="5" t="str">
        <f t="shared" si="15"/>
        <v/>
      </c>
      <c r="H77" s="5"/>
      <c r="I77" s="4" t="s">
        <v>49</v>
      </c>
      <c r="J77" s="9" t="s">
        <v>48</v>
      </c>
      <c r="K77" s="5" t="str">
        <f t="shared" si="16"/>
        <v>00101100</v>
      </c>
      <c r="L77" s="5">
        <f t="shared" si="17"/>
        <v>44</v>
      </c>
      <c r="M77" s="5" t="str">
        <f t="shared" si="18"/>
        <v>,</v>
      </c>
      <c r="N77" s="4"/>
      <c r="O77" s="3"/>
      <c r="U77" s="1"/>
      <c r="W77" s="2"/>
    </row>
    <row r="78" spans="1:23">
      <c r="A78" s="4"/>
      <c r="B78" s="119"/>
      <c r="C78" s="8"/>
      <c r="D78" s="59" t="s">
        <v>2</v>
      </c>
      <c r="E78" s="60" t="str">
        <f t="shared" si="13"/>
        <v>00000000</v>
      </c>
      <c r="F78" s="60">
        <f t="shared" si="14"/>
        <v>0</v>
      </c>
      <c r="G78" s="60" t="str">
        <f t="shared" si="15"/>
        <v/>
      </c>
      <c r="H78" s="60"/>
      <c r="I78" s="61" t="s">
        <v>47</v>
      </c>
      <c r="J78" s="59" t="s">
        <v>2</v>
      </c>
      <c r="K78" s="60" t="str">
        <f t="shared" si="16"/>
        <v>00000000</v>
      </c>
      <c r="L78" s="60">
        <f t="shared" si="17"/>
        <v>0</v>
      </c>
      <c r="M78" s="60" t="str">
        <f t="shared" si="18"/>
        <v/>
      </c>
      <c r="N78" s="61"/>
      <c r="O78" s="3"/>
      <c r="U78" s="1"/>
      <c r="W78" s="2"/>
    </row>
    <row r="79" spans="1:23">
      <c r="A79" s="4"/>
      <c r="B79" s="119"/>
      <c r="C79" s="8"/>
      <c r="D79" s="9" t="s">
        <v>2</v>
      </c>
      <c r="E79" s="5" t="str">
        <f t="shared" si="13"/>
        <v>00000000</v>
      </c>
      <c r="F79" s="5">
        <f t="shared" si="14"/>
        <v>0</v>
      </c>
      <c r="G79" s="5" t="str">
        <f t="shared" si="15"/>
        <v/>
      </c>
      <c r="H79" s="5"/>
      <c r="I79" s="4" t="s">
        <v>46</v>
      </c>
      <c r="J79" s="9">
        <v>84</v>
      </c>
      <c r="K79" s="5" t="str">
        <f t="shared" si="16"/>
        <v>10000100</v>
      </c>
      <c r="L79" s="5">
        <f t="shared" si="17"/>
        <v>132</v>
      </c>
      <c r="M79" s="5" t="str">
        <f t="shared" si="18"/>
        <v>„</v>
      </c>
      <c r="N79" s="4"/>
      <c r="O79" s="3"/>
      <c r="U79" s="1"/>
      <c r="W79" s="2"/>
    </row>
    <row r="80" spans="1:23">
      <c r="A80" s="4"/>
      <c r="B80" s="119"/>
      <c r="C80" s="8"/>
      <c r="D80" s="59" t="s">
        <v>2</v>
      </c>
      <c r="E80" s="60" t="str">
        <f t="shared" si="13"/>
        <v>00000000</v>
      </c>
      <c r="F80" s="60">
        <f t="shared" si="14"/>
        <v>0</v>
      </c>
      <c r="G80" s="60" t="str">
        <f t="shared" si="15"/>
        <v/>
      </c>
      <c r="H80" s="60"/>
      <c r="I80" s="61" t="s">
        <v>45</v>
      </c>
      <c r="J80" s="59" t="s">
        <v>44</v>
      </c>
      <c r="K80" s="60" t="str">
        <f t="shared" si="16"/>
        <v>10100101</v>
      </c>
      <c r="L80" s="60">
        <f t="shared" si="17"/>
        <v>165</v>
      </c>
      <c r="M80" s="60" t="str">
        <f t="shared" si="18"/>
        <v>¥</v>
      </c>
      <c r="N80" s="61"/>
      <c r="O80" s="3"/>
      <c r="U80" s="1"/>
      <c r="W80" s="2"/>
    </row>
    <row r="81" spans="1:23">
      <c r="A81" s="4"/>
      <c r="B81" s="119"/>
      <c r="C81" s="8"/>
      <c r="D81" s="9" t="s">
        <v>2</v>
      </c>
      <c r="E81" s="5" t="str">
        <f t="shared" si="13"/>
        <v>00000000</v>
      </c>
      <c r="F81" s="5">
        <f t="shared" si="14"/>
        <v>0</v>
      </c>
      <c r="G81" s="5" t="str">
        <f t="shared" si="15"/>
        <v/>
      </c>
      <c r="H81" s="5"/>
      <c r="I81" s="4" t="s">
        <v>43</v>
      </c>
      <c r="J81" s="9" t="s">
        <v>42</v>
      </c>
      <c r="K81" s="5" t="str">
        <f t="shared" si="16"/>
        <v>00000001</v>
      </c>
      <c r="L81" s="5">
        <f t="shared" si="17"/>
        <v>1</v>
      </c>
      <c r="M81" s="5" t="str">
        <f t="shared" si="18"/>
        <v>_x0001_</v>
      </c>
      <c r="N81" s="4"/>
      <c r="O81" s="3"/>
      <c r="U81" s="1"/>
      <c r="W81" s="2"/>
    </row>
    <row r="82" spans="1:23">
      <c r="A82" s="4"/>
      <c r="B82" s="119"/>
      <c r="C82" s="8"/>
      <c r="D82" s="59" t="s">
        <v>2</v>
      </c>
      <c r="E82" s="60" t="str">
        <f t="shared" si="13"/>
        <v>00000000</v>
      </c>
      <c r="F82" s="60">
        <f t="shared" si="14"/>
        <v>0</v>
      </c>
      <c r="G82" s="60" t="str">
        <f t="shared" si="15"/>
        <v/>
      </c>
      <c r="H82" s="60"/>
      <c r="I82" s="61" t="s">
        <v>41</v>
      </c>
      <c r="J82" s="59" t="s">
        <v>2</v>
      </c>
      <c r="K82" s="60" t="str">
        <f t="shared" si="16"/>
        <v>00000000</v>
      </c>
      <c r="L82" s="60">
        <f t="shared" si="17"/>
        <v>0</v>
      </c>
      <c r="M82" s="60" t="str">
        <f t="shared" si="18"/>
        <v/>
      </c>
      <c r="N82" s="61"/>
      <c r="O82" s="3"/>
      <c r="U82" s="1"/>
      <c r="W82" s="2"/>
    </row>
    <row r="83" spans="1:23">
      <c r="A83" s="4"/>
      <c r="B83" s="119"/>
      <c r="C83" s="8"/>
      <c r="D83" s="9" t="s">
        <v>2</v>
      </c>
      <c r="E83" s="5" t="str">
        <f t="shared" si="13"/>
        <v>00000000</v>
      </c>
      <c r="F83" s="5">
        <f t="shared" si="14"/>
        <v>0</v>
      </c>
      <c r="G83" s="5" t="str">
        <f t="shared" si="15"/>
        <v/>
      </c>
      <c r="H83" s="5"/>
      <c r="I83" s="4" t="s">
        <v>40</v>
      </c>
      <c r="J83" s="9" t="s">
        <v>39</v>
      </c>
      <c r="K83" s="5" t="str">
        <f t="shared" si="16"/>
        <v>00001110</v>
      </c>
      <c r="L83" s="5">
        <f t="shared" si="17"/>
        <v>14</v>
      </c>
      <c r="M83" s="5" t="str">
        <f t="shared" si="18"/>
        <v>_x000E_</v>
      </c>
      <c r="N83" s="4"/>
      <c r="O83" s="3"/>
      <c r="U83" s="1"/>
      <c r="W83" s="2"/>
    </row>
    <row r="84" spans="1:23">
      <c r="A84" s="4"/>
      <c r="B84" s="120"/>
      <c r="C84" s="7"/>
      <c r="D84" s="66" t="s">
        <v>2</v>
      </c>
      <c r="E84" s="67" t="str">
        <f t="shared" si="13"/>
        <v>00000000</v>
      </c>
      <c r="F84" s="67">
        <f t="shared" si="14"/>
        <v>0</v>
      </c>
      <c r="G84" s="67" t="str">
        <f t="shared" si="15"/>
        <v/>
      </c>
      <c r="H84" s="67"/>
      <c r="I84" s="68" t="s">
        <v>38</v>
      </c>
      <c r="J84" s="66" t="s">
        <v>37</v>
      </c>
      <c r="K84" s="67" t="str">
        <f t="shared" si="16"/>
        <v>10001011</v>
      </c>
      <c r="L84" s="67">
        <f t="shared" si="17"/>
        <v>139</v>
      </c>
      <c r="M84" s="67" t="str">
        <f t="shared" si="18"/>
        <v>‹</v>
      </c>
      <c r="N84" s="68"/>
      <c r="O84" s="3"/>
      <c r="U84" s="1"/>
      <c r="W84" s="2"/>
    </row>
    <row r="85" spans="1:23">
      <c r="A85" s="4"/>
      <c r="B85" s="26"/>
      <c r="C85" s="11"/>
      <c r="D85" s="15"/>
      <c r="E85" s="15"/>
      <c r="F85" s="15"/>
      <c r="G85" s="15"/>
      <c r="H85" s="15"/>
      <c r="I85" s="15"/>
      <c r="J85" s="15"/>
      <c r="K85" s="15"/>
      <c r="L85" s="15"/>
      <c r="M85" s="16"/>
      <c r="N85" s="15"/>
      <c r="O85" s="3"/>
      <c r="U85" s="1"/>
      <c r="W85" s="2"/>
    </row>
    <row r="86" spans="1:23" ht="18" customHeight="1">
      <c r="A86" s="4"/>
      <c r="B86" s="122" t="s">
        <v>160</v>
      </c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3"/>
      <c r="U86" s="1"/>
      <c r="W86" s="2"/>
    </row>
    <row r="87" spans="1:23">
      <c r="A87" s="4"/>
      <c r="B87" s="25"/>
      <c r="C87" s="6"/>
      <c r="D87" s="37"/>
      <c r="E87" s="37"/>
      <c r="F87" s="37"/>
      <c r="G87" s="37"/>
      <c r="H87" s="37"/>
      <c r="I87" s="37"/>
      <c r="J87" s="37"/>
      <c r="K87" s="37"/>
      <c r="L87" s="37"/>
      <c r="M87" s="38"/>
      <c r="N87" s="37"/>
      <c r="O87" s="3"/>
      <c r="U87" s="1"/>
      <c r="W87" s="2"/>
    </row>
    <row r="88" spans="1:23" ht="49.5" customHeight="1" thickBot="1">
      <c r="A88" s="4"/>
      <c r="B88" s="28" t="s">
        <v>131</v>
      </c>
      <c r="C88" s="29" t="s">
        <v>132</v>
      </c>
      <c r="D88" s="69" t="s">
        <v>130</v>
      </c>
      <c r="E88" s="69" t="s">
        <v>129</v>
      </c>
      <c r="F88" s="69" t="s">
        <v>128</v>
      </c>
      <c r="G88" s="69" t="s">
        <v>127</v>
      </c>
      <c r="H88" s="69" t="s">
        <v>126</v>
      </c>
      <c r="I88" s="70" t="s">
        <v>125</v>
      </c>
      <c r="J88" s="69" t="s">
        <v>124</v>
      </c>
      <c r="K88" s="69" t="s">
        <v>123</v>
      </c>
      <c r="L88" s="69" t="s">
        <v>122</v>
      </c>
      <c r="M88" s="69" t="s">
        <v>121</v>
      </c>
      <c r="N88" s="70" t="s">
        <v>120</v>
      </c>
      <c r="O88" s="4"/>
    </row>
    <row r="89" spans="1:23">
      <c r="A89" s="4"/>
      <c r="B89" s="121">
        <v>8</v>
      </c>
      <c r="C89" s="82"/>
      <c r="D89" s="71" t="s">
        <v>29</v>
      </c>
      <c r="E89" s="72" t="str">
        <f t="shared" ref="E89:E120" si="19">HEX2BIN(D89,8)</f>
        <v>00000011</v>
      </c>
      <c r="F89" s="72">
        <f t="shared" ref="F89:F120" si="20">HEX2DEC(D89)</f>
        <v>3</v>
      </c>
      <c r="G89" s="72" t="str">
        <f t="shared" ref="G89:G120" si="21">IF(NOT(ISERROR(CHAR(F89))),CHAR(F89),"")</f>
        <v>_x0003_</v>
      </c>
      <c r="H89" s="72" t="str">
        <f>VLOOKUP(E89,$P$6:$S$11,3,FALSE)</f>
        <v>READ</v>
      </c>
      <c r="I89" s="73" t="str">
        <f>VLOOKUP(E89,$P$6:$S$11,4,FALSE)</f>
        <v>Read from Memory array</v>
      </c>
      <c r="J89" s="71" t="s">
        <v>2</v>
      </c>
      <c r="K89" s="72" t="str">
        <f t="shared" ref="K89:K120" si="22">HEX2BIN(J89,8)</f>
        <v>00000000</v>
      </c>
      <c r="L89" s="72">
        <f t="shared" ref="L89:L120" si="23">HEX2DEC(J89)</f>
        <v>0</v>
      </c>
      <c r="M89" s="72" t="str">
        <f t="shared" ref="M89:M120" si="24">IF(NOT(ISERROR(CHAR(L89))),CHAR(L89),"")</f>
        <v/>
      </c>
      <c r="N89" s="125" t="str">
        <f>"Read from 0x"&amp;D90&amp;D91</f>
        <v>Read from 0x0048</v>
      </c>
      <c r="O89" s="3"/>
      <c r="U89" s="1"/>
      <c r="W89" s="2"/>
    </row>
    <row r="90" spans="1:23">
      <c r="A90" s="4"/>
      <c r="B90" s="119"/>
      <c r="C90" s="8"/>
      <c r="D90" s="59" t="s">
        <v>2</v>
      </c>
      <c r="E90" s="60" t="str">
        <f t="shared" si="19"/>
        <v>00000000</v>
      </c>
      <c r="F90" s="60">
        <f t="shared" si="20"/>
        <v>0</v>
      </c>
      <c r="G90" s="60" t="str">
        <f t="shared" si="21"/>
        <v/>
      </c>
      <c r="H90" s="60">
        <f>HEX2DEC(D90)</f>
        <v>0</v>
      </c>
      <c r="I90" s="61" t="s">
        <v>28</v>
      </c>
      <c r="J90" s="59" t="s">
        <v>2</v>
      </c>
      <c r="K90" s="60" t="str">
        <f t="shared" si="22"/>
        <v>00000000</v>
      </c>
      <c r="L90" s="60">
        <f t="shared" si="23"/>
        <v>0</v>
      </c>
      <c r="M90" s="60" t="str">
        <f t="shared" si="24"/>
        <v/>
      </c>
      <c r="N90" s="118"/>
      <c r="O90" s="3"/>
      <c r="U90" s="1"/>
      <c r="W90" s="2"/>
    </row>
    <row r="91" spans="1:23">
      <c r="A91" s="4"/>
      <c r="B91" s="119"/>
      <c r="C91" s="8"/>
      <c r="D91" s="9">
        <v>48</v>
      </c>
      <c r="E91" s="5" t="str">
        <f t="shared" si="19"/>
        <v>01001000</v>
      </c>
      <c r="F91" s="5">
        <f t="shared" si="20"/>
        <v>72</v>
      </c>
      <c r="G91" s="5" t="str">
        <f t="shared" si="21"/>
        <v>H</v>
      </c>
      <c r="H91" s="5">
        <f>HEX2DEC(D91)</f>
        <v>72</v>
      </c>
      <c r="I91" s="4" t="s">
        <v>27</v>
      </c>
      <c r="J91" s="9" t="s">
        <v>2</v>
      </c>
      <c r="K91" s="5" t="str">
        <f t="shared" si="22"/>
        <v>00000000</v>
      </c>
      <c r="L91" s="5">
        <f t="shared" si="23"/>
        <v>0</v>
      </c>
      <c r="M91" s="5" t="str">
        <f t="shared" si="24"/>
        <v/>
      </c>
      <c r="N91" s="118"/>
      <c r="O91" s="3"/>
      <c r="U91" s="1"/>
      <c r="W91" s="2"/>
    </row>
    <row r="92" spans="1:23">
      <c r="A92" s="4"/>
      <c r="B92" s="119"/>
      <c r="C92" s="8"/>
      <c r="D92" s="59" t="s">
        <v>2</v>
      </c>
      <c r="E92" s="60" t="str">
        <f t="shared" si="19"/>
        <v>00000000</v>
      </c>
      <c r="F92" s="60">
        <f t="shared" si="20"/>
        <v>0</v>
      </c>
      <c r="G92" s="60" t="str">
        <f t="shared" si="21"/>
        <v/>
      </c>
      <c r="H92" s="60"/>
      <c r="I92" s="61" t="s">
        <v>26</v>
      </c>
      <c r="J92" s="59" t="s">
        <v>36</v>
      </c>
      <c r="K92" s="60" t="str">
        <f t="shared" si="22"/>
        <v>11001110</v>
      </c>
      <c r="L92" s="60">
        <f t="shared" si="23"/>
        <v>206</v>
      </c>
      <c r="M92" s="60" t="str">
        <f t="shared" si="24"/>
        <v>Î</v>
      </c>
      <c r="N92" s="61"/>
      <c r="O92" s="3"/>
      <c r="U92" s="1"/>
      <c r="W92" s="2"/>
    </row>
    <row r="93" spans="1:23">
      <c r="A93" s="4"/>
      <c r="B93" s="119"/>
      <c r="C93" s="8"/>
      <c r="D93" s="9" t="s">
        <v>2</v>
      </c>
      <c r="E93" s="5" t="str">
        <f t="shared" si="19"/>
        <v>00000000</v>
      </c>
      <c r="F93" s="5">
        <f t="shared" si="20"/>
        <v>0</v>
      </c>
      <c r="G93" s="5" t="str">
        <f t="shared" si="21"/>
        <v/>
      </c>
      <c r="H93" s="5"/>
      <c r="I93" s="4" t="s">
        <v>25</v>
      </c>
      <c r="J93" s="9" t="s">
        <v>2</v>
      </c>
      <c r="K93" s="5" t="str">
        <f t="shared" si="22"/>
        <v>00000000</v>
      </c>
      <c r="L93" s="5">
        <f t="shared" si="23"/>
        <v>0</v>
      </c>
      <c r="M93" s="5" t="str">
        <f t="shared" si="24"/>
        <v/>
      </c>
      <c r="N93" s="4"/>
      <c r="O93" s="3"/>
      <c r="U93" s="1"/>
      <c r="W93" s="2"/>
    </row>
    <row r="94" spans="1:23">
      <c r="A94" s="4"/>
      <c r="B94" s="119"/>
      <c r="C94" s="8"/>
      <c r="D94" s="59" t="s">
        <v>2</v>
      </c>
      <c r="E94" s="60" t="str">
        <f t="shared" si="19"/>
        <v>00000000</v>
      </c>
      <c r="F94" s="60">
        <f t="shared" si="20"/>
        <v>0</v>
      </c>
      <c r="G94" s="60" t="str">
        <f t="shared" si="21"/>
        <v/>
      </c>
      <c r="H94" s="60"/>
      <c r="I94" s="61" t="s">
        <v>24</v>
      </c>
      <c r="J94" s="59" t="s">
        <v>2</v>
      </c>
      <c r="K94" s="60" t="str">
        <f t="shared" si="22"/>
        <v>00000000</v>
      </c>
      <c r="L94" s="60">
        <f t="shared" si="23"/>
        <v>0</v>
      </c>
      <c r="M94" s="60" t="str">
        <f t="shared" si="24"/>
        <v/>
      </c>
      <c r="N94" s="61"/>
      <c r="O94" s="3"/>
      <c r="U94" s="1"/>
      <c r="W94" s="2"/>
    </row>
    <row r="95" spans="1:23">
      <c r="A95" s="4"/>
      <c r="B95" s="119"/>
      <c r="C95" s="8"/>
      <c r="D95" s="9" t="s">
        <v>2</v>
      </c>
      <c r="E95" s="5" t="str">
        <f t="shared" si="19"/>
        <v>00000000</v>
      </c>
      <c r="F95" s="5">
        <f t="shared" si="20"/>
        <v>0</v>
      </c>
      <c r="G95" s="5" t="str">
        <f t="shared" si="21"/>
        <v/>
      </c>
      <c r="H95" s="5"/>
      <c r="I95" s="4" t="s">
        <v>22</v>
      </c>
      <c r="J95" s="9" t="s">
        <v>2</v>
      </c>
      <c r="K95" s="5" t="str">
        <f t="shared" si="22"/>
        <v>00000000</v>
      </c>
      <c r="L95" s="5">
        <f t="shared" si="23"/>
        <v>0</v>
      </c>
      <c r="M95" s="5" t="str">
        <f t="shared" si="24"/>
        <v/>
      </c>
      <c r="N95" s="4"/>
      <c r="O95" s="3"/>
      <c r="U95" s="1"/>
      <c r="W95" s="2"/>
    </row>
    <row r="96" spans="1:23">
      <c r="A96" s="4"/>
      <c r="B96" s="119"/>
      <c r="C96" s="8"/>
      <c r="D96" s="59" t="s">
        <v>2</v>
      </c>
      <c r="E96" s="60" t="str">
        <f t="shared" si="19"/>
        <v>00000000</v>
      </c>
      <c r="F96" s="60">
        <f t="shared" si="20"/>
        <v>0</v>
      </c>
      <c r="G96" s="60" t="str">
        <f t="shared" si="21"/>
        <v/>
      </c>
      <c r="H96" s="60"/>
      <c r="I96" s="61" t="s">
        <v>20</v>
      </c>
      <c r="J96" s="59" t="s">
        <v>2</v>
      </c>
      <c r="K96" s="60" t="str">
        <f t="shared" si="22"/>
        <v>00000000</v>
      </c>
      <c r="L96" s="60">
        <f t="shared" si="23"/>
        <v>0</v>
      </c>
      <c r="M96" s="60" t="str">
        <f t="shared" si="24"/>
        <v/>
      </c>
      <c r="N96" s="61"/>
      <c r="O96" s="3"/>
      <c r="U96" s="1"/>
      <c r="W96" s="2"/>
    </row>
    <row r="97" spans="1:23">
      <c r="A97" s="4"/>
      <c r="B97" s="119"/>
      <c r="C97" s="8"/>
      <c r="D97" s="9" t="s">
        <v>2</v>
      </c>
      <c r="E97" s="5" t="str">
        <f t="shared" si="19"/>
        <v>00000000</v>
      </c>
      <c r="F97" s="5">
        <f t="shared" si="20"/>
        <v>0</v>
      </c>
      <c r="G97" s="5" t="str">
        <f t="shared" si="21"/>
        <v/>
      </c>
      <c r="H97" s="5"/>
      <c r="I97" s="4" t="s">
        <v>19</v>
      </c>
      <c r="J97" s="9" t="s">
        <v>2</v>
      </c>
      <c r="K97" s="5" t="str">
        <f t="shared" si="22"/>
        <v>00000000</v>
      </c>
      <c r="L97" s="5">
        <f t="shared" si="23"/>
        <v>0</v>
      </c>
      <c r="M97" s="5" t="str">
        <f t="shared" si="24"/>
        <v/>
      </c>
      <c r="N97" s="4"/>
      <c r="O97" s="3"/>
      <c r="U97" s="1"/>
      <c r="W97" s="2"/>
    </row>
    <row r="98" spans="1:23">
      <c r="A98" s="4"/>
      <c r="B98" s="119"/>
      <c r="C98" s="8"/>
      <c r="D98" s="59" t="s">
        <v>2</v>
      </c>
      <c r="E98" s="60" t="str">
        <f t="shared" si="19"/>
        <v>00000000</v>
      </c>
      <c r="F98" s="60">
        <f t="shared" si="20"/>
        <v>0</v>
      </c>
      <c r="G98" s="60" t="str">
        <f t="shared" si="21"/>
        <v/>
      </c>
      <c r="H98" s="60"/>
      <c r="I98" s="61" t="s">
        <v>18</v>
      </c>
      <c r="J98" s="59" t="s">
        <v>2</v>
      </c>
      <c r="K98" s="60" t="str">
        <f t="shared" si="22"/>
        <v>00000000</v>
      </c>
      <c r="L98" s="60">
        <f t="shared" si="23"/>
        <v>0</v>
      </c>
      <c r="M98" s="60" t="str">
        <f t="shared" si="24"/>
        <v/>
      </c>
      <c r="N98" s="61"/>
      <c r="O98" s="3"/>
      <c r="U98" s="1"/>
      <c r="W98" s="2"/>
    </row>
    <row r="99" spans="1:23">
      <c r="A99" s="4"/>
      <c r="B99" s="119"/>
      <c r="C99" s="8"/>
      <c r="D99" s="9" t="s">
        <v>2</v>
      </c>
      <c r="E99" s="5" t="str">
        <f t="shared" si="19"/>
        <v>00000000</v>
      </c>
      <c r="F99" s="5">
        <f t="shared" si="20"/>
        <v>0</v>
      </c>
      <c r="G99" s="5" t="str">
        <f t="shared" si="21"/>
        <v/>
      </c>
      <c r="H99" s="5"/>
      <c r="I99" s="4" t="s">
        <v>17</v>
      </c>
      <c r="J99" s="9" t="s">
        <v>2</v>
      </c>
      <c r="K99" s="5" t="str">
        <f t="shared" si="22"/>
        <v>00000000</v>
      </c>
      <c r="L99" s="5">
        <f t="shared" si="23"/>
        <v>0</v>
      </c>
      <c r="M99" s="5" t="str">
        <f t="shared" si="24"/>
        <v/>
      </c>
      <c r="N99" s="4"/>
      <c r="O99" s="3"/>
      <c r="U99" s="1"/>
      <c r="W99" s="2"/>
    </row>
    <row r="100" spans="1:23">
      <c r="A100" s="4"/>
      <c r="B100" s="119"/>
      <c r="C100" s="8"/>
      <c r="D100" s="59" t="s">
        <v>2</v>
      </c>
      <c r="E100" s="60" t="str">
        <f t="shared" si="19"/>
        <v>00000000</v>
      </c>
      <c r="F100" s="60">
        <f t="shared" si="20"/>
        <v>0</v>
      </c>
      <c r="G100" s="60" t="str">
        <f t="shared" si="21"/>
        <v/>
      </c>
      <c r="H100" s="60"/>
      <c r="I100" s="61" t="s">
        <v>15</v>
      </c>
      <c r="J100" s="59" t="s">
        <v>35</v>
      </c>
      <c r="K100" s="60" t="str">
        <f t="shared" si="22"/>
        <v>01011100</v>
      </c>
      <c r="L100" s="60">
        <f t="shared" si="23"/>
        <v>92</v>
      </c>
      <c r="M100" s="60" t="str">
        <f t="shared" si="24"/>
        <v>\</v>
      </c>
      <c r="N100" s="61"/>
      <c r="O100" s="3"/>
      <c r="U100" s="1"/>
      <c r="W100" s="2"/>
    </row>
    <row r="101" spans="1:23">
      <c r="A101" s="4"/>
      <c r="B101" s="120"/>
      <c r="C101" s="7"/>
      <c r="D101" s="9" t="s">
        <v>2</v>
      </c>
      <c r="E101" s="5" t="str">
        <f t="shared" si="19"/>
        <v>00000000</v>
      </c>
      <c r="F101" s="5">
        <f t="shared" si="20"/>
        <v>0</v>
      </c>
      <c r="G101" s="5" t="str">
        <f t="shared" si="21"/>
        <v/>
      </c>
      <c r="H101" s="5"/>
      <c r="I101" s="4" t="s">
        <v>13</v>
      </c>
      <c r="J101" s="9" t="s">
        <v>34</v>
      </c>
      <c r="K101" s="5" t="str">
        <f t="shared" si="22"/>
        <v>11100000</v>
      </c>
      <c r="L101" s="5">
        <f t="shared" si="23"/>
        <v>224</v>
      </c>
      <c r="M101" s="5" t="str">
        <f t="shared" si="24"/>
        <v>à</v>
      </c>
      <c r="N101" s="4"/>
      <c r="O101" s="3"/>
      <c r="U101" s="1"/>
      <c r="W101" s="2"/>
    </row>
    <row r="102" spans="1:23">
      <c r="A102" s="4"/>
      <c r="B102" s="121">
        <v>1</v>
      </c>
      <c r="C102" s="82"/>
      <c r="D102" s="63" t="s">
        <v>29</v>
      </c>
      <c r="E102" s="64" t="str">
        <f t="shared" si="19"/>
        <v>00000011</v>
      </c>
      <c r="F102" s="64">
        <f t="shared" si="20"/>
        <v>3</v>
      </c>
      <c r="G102" s="64" t="str">
        <f t="shared" si="21"/>
        <v>_x0003_</v>
      </c>
      <c r="H102" s="64" t="str">
        <f>VLOOKUP(E102,$P$6:$S$11,3,FALSE)</f>
        <v>READ</v>
      </c>
      <c r="I102" s="65" t="str">
        <f>VLOOKUP(E102,$P$6:$S$11,4,FALSE)</f>
        <v>Read from Memory array</v>
      </c>
      <c r="J102" s="63" t="s">
        <v>2</v>
      </c>
      <c r="K102" s="64" t="str">
        <f t="shared" si="22"/>
        <v>00000000</v>
      </c>
      <c r="L102" s="64">
        <f t="shared" si="23"/>
        <v>0</v>
      </c>
      <c r="M102" s="64" t="str">
        <f t="shared" si="24"/>
        <v/>
      </c>
      <c r="N102" s="114" t="str">
        <f>"Read from 0x"&amp;D103&amp;D104</f>
        <v>Read from 0x0000</v>
      </c>
      <c r="O102" s="3"/>
      <c r="U102" s="1"/>
      <c r="W102" s="2"/>
    </row>
    <row r="103" spans="1:23">
      <c r="A103" s="4"/>
      <c r="B103" s="119"/>
      <c r="C103" s="8"/>
      <c r="D103" s="9" t="s">
        <v>2</v>
      </c>
      <c r="E103" s="5" t="str">
        <f t="shared" si="19"/>
        <v>00000000</v>
      </c>
      <c r="F103" s="5">
        <f t="shared" si="20"/>
        <v>0</v>
      </c>
      <c r="G103" s="5" t="str">
        <f t="shared" si="21"/>
        <v/>
      </c>
      <c r="H103" s="5">
        <f>HEX2DEC(D103)</f>
        <v>0</v>
      </c>
      <c r="I103" s="4" t="s">
        <v>28</v>
      </c>
      <c r="J103" s="9" t="s">
        <v>2</v>
      </c>
      <c r="K103" s="5" t="str">
        <f t="shared" si="22"/>
        <v>00000000</v>
      </c>
      <c r="L103" s="5">
        <f t="shared" si="23"/>
        <v>0</v>
      </c>
      <c r="M103" s="5" t="str">
        <f t="shared" si="24"/>
        <v/>
      </c>
      <c r="N103" s="115"/>
      <c r="O103" s="3"/>
      <c r="U103" s="1"/>
      <c r="W103" s="2"/>
    </row>
    <row r="104" spans="1:23">
      <c r="A104" s="4"/>
      <c r="B104" s="119"/>
      <c r="C104" s="8"/>
      <c r="D104" s="59" t="s">
        <v>2</v>
      </c>
      <c r="E104" s="60" t="str">
        <f t="shared" si="19"/>
        <v>00000000</v>
      </c>
      <c r="F104" s="60">
        <f t="shared" si="20"/>
        <v>0</v>
      </c>
      <c r="G104" s="60" t="str">
        <f t="shared" si="21"/>
        <v/>
      </c>
      <c r="H104" s="60">
        <f>HEX2DEC(D104)</f>
        <v>0</v>
      </c>
      <c r="I104" s="61" t="s">
        <v>27</v>
      </c>
      <c r="J104" s="59" t="s">
        <v>2</v>
      </c>
      <c r="K104" s="60" t="str">
        <f t="shared" si="22"/>
        <v>00000000</v>
      </c>
      <c r="L104" s="60">
        <f t="shared" si="23"/>
        <v>0</v>
      </c>
      <c r="M104" s="60" t="str">
        <f t="shared" si="24"/>
        <v/>
      </c>
      <c r="N104" s="115"/>
      <c r="O104" s="3"/>
      <c r="U104" s="1"/>
      <c r="W104" s="2"/>
    </row>
    <row r="105" spans="1:23">
      <c r="A105" s="4"/>
      <c r="B105" s="119"/>
      <c r="C105" s="8"/>
      <c r="D105" s="9" t="s">
        <v>2</v>
      </c>
      <c r="E105" s="5" t="str">
        <f t="shared" si="19"/>
        <v>00000000</v>
      </c>
      <c r="F105" s="5">
        <f t="shared" si="20"/>
        <v>0</v>
      </c>
      <c r="G105" s="5" t="str">
        <f t="shared" si="21"/>
        <v/>
      </c>
      <c r="H105" s="5"/>
      <c r="I105" s="4" t="s">
        <v>26</v>
      </c>
      <c r="J105" s="14">
        <v>83</v>
      </c>
      <c r="K105" s="13" t="str">
        <f t="shared" si="22"/>
        <v>10000011</v>
      </c>
      <c r="L105" s="13">
        <f t="shared" si="23"/>
        <v>131</v>
      </c>
      <c r="M105" s="13" t="str">
        <f t="shared" si="24"/>
        <v>ƒ</v>
      </c>
      <c r="N105" s="116" t="s">
        <v>33</v>
      </c>
      <c r="O105" s="3"/>
      <c r="P105" s="12"/>
      <c r="Q105" s="12"/>
      <c r="R105" s="12"/>
      <c r="S105" s="12"/>
      <c r="T105" s="12"/>
      <c r="U105" s="1"/>
      <c r="W105" s="2"/>
    </row>
    <row r="106" spans="1:23">
      <c r="A106" s="4"/>
      <c r="B106" s="119"/>
      <c r="C106" s="8"/>
      <c r="D106" s="59" t="s">
        <v>2</v>
      </c>
      <c r="E106" s="60" t="str">
        <f t="shared" si="19"/>
        <v>00000000</v>
      </c>
      <c r="F106" s="60">
        <f t="shared" si="20"/>
        <v>0</v>
      </c>
      <c r="G106" s="60" t="str">
        <f t="shared" si="21"/>
        <v/>
      </c>
      <c r="H106" s="60"/>
      <c r="I106" s="61" t="s">
        <v>25</v>
      </c>
      <c r="J106" s="14" t="s">
        <v>16</v>
      </c>
      <c r="K106" s="13" t="str">
        <f t="shared" si="22"/>
        <v>00000101</v>
      </c>
      <c r="L106" s="13">
        <f t="shared" si="23"/>
        <v>5</v>
      </c>
      <c r="M106" s="13" t="str">
        <f t="shared" si="24"/>
        <v>_x0005_</v>
      </c>
      <c r="N106" s="116"/>
      <c r="O106" s="3"/>
      <c r="P106" s="12"/>
      <c r="Q106" s="12"/>
      <c r="R106" s="12"/>
      <c r="S106" s="12"/>
      <c r="T106" s="12"/>
      <c r="U106" s="1"/>
      <c r="W106" s="2"/>
    </row>
    <row r="107" spans="1:23">
      <c r="A107" s="4"/>
      <c r="B107" s="119"/>
      <c r="C107" s="8"/>
      <c r="D107" s="9" t="s">
        <v>2</v>
      </c>
      <c r="E107" s="5" t="str">
        <f t="shared" si="19"/>
        <v>00000000</v>
      </c>
      <c r="F107" s="5">
        <f t="shared" si="20"/>
        <v>0</v>
      </c>
      <c r="G107" s="5" t="str">
        <f t="shared" si="21"/>
        <v/>
      </c>
      <c r="H107" s="5"/>
      <c r="I107" s="4" t="s">
        <v>24</v>
      </c>
      <c r="J107" s="14">
        <v>61</v>
      </c>
      <c r="K107" s="13" t="str">
        <f t="shared" si="22"/>
        <v>01100001</v>
      </c>
      <c r="L107" s="13">
        <f t="shared" si="23"/>
        <v>97</v>
      </c>
      <c r="M107" s="13" t="str">
        <f t="shared" si="24"/>
        <v>a</v>
      </c>
      <c r="N107" s="116"/>
      <c r="O107" s="3"/>
      <c r="P107" s="12"/>
      <c r="Q107" s="12"/>
      <c r="R107" s="12"/>
      <c r="S107" s="12"/>
      <c r="T107" s="12"/>
      <c r="U107" s="1"/>
      <c r="W107" s="2"/>
    </row>
    <row r="108" spans="1:23">
      <c r="A108" s="4"/>
      <c r="B108" s="119"/>
      <c r="C108" s="8"/>
      <c r="D108" s="59" t="s">
        <v>2</v>
      </c>
      <c r="E108" s="60" t="str">
        <f t="shared" si="19"/>
        <v>00000000</v>
      </c>
      <c r="F108" s="60">
        <f t="shared" si="20"/>
        <v>0</v>
      </c>
      <c r="G108" s="60" t="str">
        <f t="shared" si="21"/>
        <v/>
      </c>
      <c r="H108" s="60"/>
      <c r="I108" s="61" t="s">
        <v>22</v>
      </c>
      <c r="J108" s="14" t="s">
        <v>32</v>
      </c>
      <c r="K108" s="13" t="str">
        <f t="shared" si="22"/>
        <v>11111000</v>
      </c>
      <c r="L108" s="13">
        <f t="shared" si="23"/>
        <v>248</v>
      </c>
      <c r="M108" s="13" t="str">
        <f t="shared" si="24"/>
        <v>ø</v>
      </c>
      <c r="N108" s="116"/>
      <c r="O108" s="3"/>
      <c r="P108" s="12"/>
      <c r="Q108" s="12"/>
      <c r="R108" s="12"/>
      <c r="S108" s="12"/>
      <c r="T108" s="12"/>
      <c r="U108" s="1"/>
      <c r="W108" s="2"/>
    </row>
    <row r="109" spans="1:23">
      <c r="A109" s="4"/>
      <c r="B109" s="119"/>
      <c r="C109" s="8"/>
      <c r="D109" s="9" t="s">
        <v>2</v>
      </c>
      <c r="E109" s="5" t="str">
        <f t="shared" si="19"/>
        <v>00000000</v>
      </c>
      <c r="F109" s="5">
        <f t="shared" si="20"/>
        <v>0</v>
      </c>
      <c r="G109" s="5" t="str">
        <f t="shared" si="21"/>
        <v/>
      </c>
      <c r="H109" s="5"/>
      <c r="I109" s="4" t="s">
        <v>20</v>
      </c>
      <c r="J109" s="9" t="s">
        <v>29</v>
      </c>
      <c r="K109" s="5" t="str">
        <f t="shared" si="22"/>
        <v>00000011</v>
      </c>
      <c r="L109" s="5">
        <f t="shared" si="23"/>
        <v>3</v>
      </c>
      <c r="M109" s="5" t="str">
        <f t="shared" si="24"/>
        <v>_x0003_</v>
      </c>
      <c r="N109" s="4"/>
      <c r="O109" s="3"/>
      <c r="U109" s="1"/>
      <c r="W109" s="2"/>
    </row>
    <row r="110" spans="1:23">
      <c r="A110" s="4"/>
      <c r="B110" s="119"/>
      <c r="C110" s="8"/>
      <c r="D110" s="59" t="s">
        <v>2</v>
      </c>
      <c r="E110" s="60" t="str">
        <f t="shared" si="19"/>
        <v>00000000</v>
      </c>
      <c r="F110" s="60">
        <f t="shared" si="20"/>
        <v>0</v>
      </c>
      <c r="G110" s="60" t="str">
        <f t="shared" si="21"/>
        <v/>
      </c>
      <c r="H110" s="60"/>
      <c r="I110" s="61" t="s">
        <v>19</v>
      </c>
      <c r="J110" s="59" t="s">
        <v>2</v>
      </c>
      <c r="K110" s="60" t="str">
        <f t="shared" si="22"/>
        <v>00000000</v>
      </c>
      <c r="L110" s="60">
        <f t="shared" si="23"/>
        <v>0</v>
      </c>
      <c r="M110" s="60" t="str">
        <f t="shared" si="24"/>
        <v/>
      </c>
      <c r="N110" s="61"/>
      <c r="O110" s="3"/>
      <c r="U110" s="1"/>
      <c r="W110" s="2"/>
    </row>
    <row r="111" spans="1:23">
      <c r="A111" s="4"/>
      <c r="B111" s="119"/>
      <c r="C111" s="8"/>
      <c r="D111" s="9" t="s">
        <v>2</v>
      </c>
      <c r="E111" s="5" t="str">
        <f t="shared" si="19"/>
        <v>00000000</v>
      </c>
      <c r="F111" s="5">
        <f t="shared" si="20"/>
        <v>0</v>
      </c>
      <c r="G111" s="5" t="str">
        <f t="shared" si="21"/>
        <v/>
      </c>
      <c r="H111" s="5"/>
      <c r="I111" s="4" t="s">
        <v>18</v>
      </c>
      <c r="J111" s="9" t="s">
        <v>2</v>
      </c>
      <c r="K111" s="5" t="str">
        <f t="shared" si="22"/>
        <v>00000000</v>
      </c>
      <c r="L111" s="5">
        <f t="shared" si="23"/>
        <v>0</v>
      </c>
      <c r="M111" s="5" t="str">
        <f t="shared" si="24"/>
        <v/>
      </c>
      <c r="N111" s="4"/>
      <c r="O111" s="3"/>
      <c r="U111" s="1"/>
      <c r="W111" s="2"/>
    </row>
    <row r="112" spans="1:23">
      <c r="A112" s="4"/>
      <c r="B112" s="119"/>
      <c r="C112" s="8"/>
      <c r="D112" s="59" t="s">
        <v>2</v>
      </c>
      <c r="E112" s="60" t="str">
        <f t="shared" si="19"/>
        <v>00000000</v>
      </c>
      <c r="F112" s="60">
        <f t="shared" si="20"/>
        <v>0</v>
      </c>
      <c r="G112" s="60" t="str">
        <f t="shared" si="21"/>
        <v/>
      </c>
      <c r="H112" s="60"/>
      <c r="I112" s="61" t="s">
        <v>17</v>
      </c>
      <c r="J112" s="59" t="s">
        <v>2</v>
      </c>
      <c r="K112" s="60" t="str">
        <f t="shared" si="22"/>
        <v>00000000</v>
      </c>
      <c r="L112" s="60">
        <f t="shared" si="23"/>
        <v>0</v>
      </c>
      <c r="M112" s="60" t="str">
        <f t="shared" si="24"/>
        <v/>
      </c>
      <c r="N112" s="61"/>
      <c r="O112" s="3"/>
      <c r="U112" s="1"/>
      <c r="W112" s="2"/>
    </row>
    <row r="113" spans="1:23">
      <c r="A113" s="4"/>
      <c r="B113" s="119"/>
      <c r="C113" s="8"/>
      <c r="D113" s="9" t="s">
        <v>2</v>
      </c>
      <c r="E113" s="5" t="str">
        <f t="shared" si="19"/>
        <v>00000000</v>
      </c>
      <c r="F113" s="5">
        <f t="shared" si="20"/>
        <v>0</v>
      </c>
      <c r="G113" s="5" t="str">
        <f t="shared" si="21"/>
        <v/>
      </c>
      <c r="H113" s="5"/>
      <c r="I113" s="4" t="s">
        <v>15</v>
      </c>
      <c r="J113" s="9" t="s">
        <v>31</v>
      </c>
      <c r="K113" s="5" t="str">
        <f t="shared" si="22"/>
        <v>10011111</v>
      </c>
      <c r="L113" s="5">
        <f t="shared" si="23"/>
        <v>159</v>
      </c>
      <c r="M113" s="5" t="str">
        <f t="shared" si="24"/>
        <v>Ÿ</v>
      </c>
      <c r="N113" s="4"/>
      <c r="O113" s="3"/>
      <c r="U113" s="1"/>
      <c r="W113" s="2"/>
    </row>
    <row r="114" spans="1:23">
      <c r="A114" s="4"/>
      <c r="B114" s="120"/>
      <c r="C114" s="7"/>
      <c r="D114" s="59" t="s">
        <v>2</v>
      </c>
      <c r="E114" s="60" t="str">
        <f t="shared" si="19"/>
        <v>00000000</v>
      </c>
      <c r="F114" s="60">
        <f t="shared" si="20"/>
        <v>0</v>
      </c>
      <c r="G114" s="60" t="str">
        <f t="shared" si="21"/>
        <v/>
      </c>
      <c r="H114" s="60"/>
      <c r="I114" s="61" t="s">
        <v>13</v>
      </c>
      <c r="J114" s="59" t="s">
        <v>30</v>
      </c>
      <c r="K114" s="60" t="str">
        <f t="shared" si="22"/>
        <v>11011001</v>
      </c>
      <c r="L114" s="60">
        <f t="shared" si="23"/>
        <v>217</v>
      </c>
      <c r="M114" s="60" t="str">
        <f t="shared" si="24"/>
        <v>Ù</v>
      </c>
      <c r="N114" s="61"/>
      <c r="O114" s="3"/>
      <c r="U114" s="1"/>
      <c r="W114" s="2"/>
    </row>
    <row r="115" spans="1:23">
      <c r="A115" s="4"/>
      <c r="B115" s="121">
        <v>1</v>
      </c>
      <c r="C115" s="82"/>
      <c r="D115" s="62" t="s">
        <v>29</v>
      </c>
      <c r="E115" s="10" t="str">
        <f t="shared" si="19"/>
        <v>00000011</v>
      </c>
      <c r="F115" s="10">
        <f t="shared" si="20"/>
        <v>3</v>
      </c>
      <c r="G115" s="10" t="str">
        <f t="shared" si="21"/>
        <v>_x0003_</v>
      </c>
      <c r="H115" s="10" t="str">
        <f>VLOOKUP(E115,$P$6:$S$11,3,FALSE)</f>
        <v>READ</v>
      </c>
      <c r="I115" s="11" t="str">
        <f>VLOOKUP(E115,$P$6:$S$11,4,FALSE)</f>
        <v>Read from Memory array</v>
      </c>
      <c r="J115" s="62" t="s">
        <v>2</v>
      </c>
      <c r="K115" s="10" t="str">
        <f t="shared" si="22"/>
        <v>00000000</v>
      </c>
      <c r="L115" s="10">
        <f t="shared" si="23"/>
        <v>0</v>
      </c>
      <c r="M115" s="10" t="str">
        <f t="shared" si="24"/>
        <v/>
      </c>
      <c r="N115" s="117" t="str">
        <f>"Read from 0x"&amp;D116&amp;D117</f>
        <v>Read from 0x0000</v>
      </c>
      <c r="O115" s="3"/>
      <c r="U115" s="1"/>
      <c r="W115" s="2"/>
    </row>
    <row r="116" spans="1:23">
      <c r="A116" s="4"/>
      <c r="B116" s="119"/>
      <c r="C116" s="8"/>
      <c r="D116" s="59" t="s">
        <v>2</v>
      </c>
      <c r="E116" s="60" t="str">
        <f t="shared" si="19"/>
        <v>00000000</v>
      </c>
      <c r="F116" s="60">
        <f t="shared" si="20"/>
        <v>0</v>
      </c>
      <c r="G116" s="60" t="str">
        <f t="shared" si="21"/>
        <v/>
      </c>
      <c r="H116" s="60">
        <f>HEX2DEC(D116)</f>
        <v>0</v>
      </c>
      <c r="I116" s="61" t="s">
        <v>28</v>
      </c>
      <c r="J116" s="59" t="s">
        <v>2</v>
      </c>
      <c r="K116" s="60" t="str">
        <f t="shared" si="22"/>
        <v>00000000</v>
      </c>
      <c r="L116" s="60">
        <f t="shared" si="23"/>
        <v>0</v>
      </c>
      <c r="M116" s="60" t="str">
        <f t="shared" si="24"/>
        <v/>
      </c>
      <c r="N116" s="118"/>
      <c r="O116" s="3"/>
      <c r="U116" s="1"/>
      <c r="W116" s="2"/>
    </row>
    <row r="117" spans="1:23">
      <c r="A117" s="4"/>
      <c r="B117" s="119"/>
      <c r="C117" s="8"/>
      <c r="D117" s="9" t="s">
        <v>2</v>
      </c>
      <c r="E117" s="5" t="str">
        <f t="shared" si="19"/>
        <v>00000000</v>
      </c>
      <c r="F117" s="5">
        <f t="shared" si="20"/>
        <v>0</v>
      </c>
      <c r="G117" s="5" t="str">
        <f t="shared" si="21"/>
        <v/>
      </c>
      <c r="H117" s="5">
        <f>HEX2DEC(D117)</f>
        <v>0</v>
      </c>
      <c r="I117" s="4" t="s">
        <v>27</v>
      </c>
      <c r="J117" s="9" t="s">
        <v>2</v>
      </c>
      <c r="K117" s="5" t="str">
        <f t="shared" si="22"/>
        <v>00000000</v>
      </c>
      <c r="L117" s="5">
        <f t="shared" si="23"/>
        <v>0</v>
      </c>
      <c r="M117" s="5" t="str">
        <f t="shared" si="24"/>
        <v/>
      </c>
      <c r="N117" s="118"/>
      <c r="O117" s="3"/>
      <c r="U117" s="1"/>
      <c r="W117" s="2"/>
    </row>
    <row r="118" spans="1:23">
      <c r="A118" s="4"/>
      <c r="B118" s="119"/>
      <c r="C118" s="8"/>
      <c r="D118" s="59" t="s">
        <v>2</v>
      </c>
      <c r="E118" s="60" t="str">
        <f t="shared" si="19"/>
        <v>00000000</v>
      </c>
      <c r="F118" s="60">
        <f t="shared" si="20"/>
        <v>0</v>
      </c>
      <c r="G118" s="60" t="str">
        <f t="shared" si="21"/>
        <v/>
      </c>
      <c r="H118" s="60"/>
      <c r="I118" s="61" t="s">
        <v>26</v>
      </c>
      <c r="J118" s="14">
        <v>83</v>
      </c>
      <c r="K118" s="13" t="str">
        <f t="shared" si="22"/>
        <v>10000011</v>
      </c>
      <c r="L118" s="13">
        <f t="shared" si="23"/>
        <v>131</v>
      </c>
      <c r="M118" s="13" t="str">
        <f t="shared" si="24"/>
        <v>ƒ</v>
      </c>
      <c r="N118" s="116" t="s">
        <v>33</v>
      </c>
      <c r="O118" s="3"/>
      <c r="P118" s="12"/>
      <c r="Q118" s="12"/>
      <c r="R118" s="12"/>
      <c r="S118" s="12"/>
      <c r="T118" s="12"/>
      <c r="U118" s="1"/>
      <c r="W118" s="2"/>
    </row>
    <row r="119" spans="1:23">
      <c r="A119" s="4"/>
      <c r="B119" s="119"/>
      <c r="C119" s="8"/>
      <c r="D119" s="9" t="s">
        <v>2</v>
      </c>
      <c r="E119" s="5" t="str">
        <f t="shared" si="19"/>
        <v>00000000</v>
      </c>
      <c r="F119" s="5">
        <f t="shared" si="20"/>
        <v>0</v>
      </c>
      <c r="G119" s="5" t="str">
        <f t="shared" si="21"/>
        <v/>
      </c>
      <c r="H119" s="5"/>
      <c r="I119" s="4" t="s">
        <v>25</v>
      </c>
      <c r="J119" s="14" t="s">
        <v>16</v>
      </c>
      <c r="K119" s="13" t="str">
        <f t="shared" si="22"/>
        <v>00000101</v>
      </c>
      <c r="L119" s="13">
        <f t="shared" si="23"/>
        <v>5</v>
      </c>
      <c r="M119" s="13" t="str">
        <f t="shared" si="24"/>
        <v>_x0005_</v>
      </c>
      <c r="N119" s="116"/>
      <c r="O119" s="3"/>
      <c r="P119" s="12"/>
      <c r="Q119" s="12"/>
      <c r="R119" s="12"/>
      <c r="S119" s="12"/>
      <c r="T119" s="12"/>
      <c r="U119" s="1"/>
      <c r="W119" s="2"/>
    </row>
    <row r="120" spans="1:23">
      <c r="A120" s="4"/>
      <c r="B120" s="119"/>
      <c r="C120" s="8"/>
      <c r="D120" s="59" t="s">
        <v>2</v>
      </c>
      <c r="E120" s="60" t="str">
        <f t="shared" si="19"/>
        <v>00000000</v>
      </c>
      <c r="F120" s="60">
        <f t="shared" si="20"/>
        <v>0</v>
      </c>
      <c r="G120" s="60" t="str">
        <f t="shared" si="21"/>
        <v/>
      </c>
      <c r="H120" s="60"/>
      <c r="I120" s="61" t="s">
        <v>24</v>
      </c>
      <c r="J120" s="14">
        <v>61</v>
      </c>
      <c r="K120" s="13" t="str">
        <f t="shared" si="22"/>
        <v>01100001</v>
      </c>
      <c r="L120" s="13">
        <f t="shared" si="23"/>
        <v>97</v>
      </c>
      <c r="M120" s="13" t="str">
        <f t="shared" si="24"/>
        <v>a</v>
      </c>
      <c r="N120" s="116"/>
      <c r="O120" s="3"/>
      <c r="P120" s="12"/>
      <c r="Q120" s="12"/>
      <c r="R120" s="12"/>
      <c r="S120" s="12"/>
      <c r="T120" s="12"/>
      <c r="U120" s="1"/>
      <c r="W120" s="2"/>
    </row>
    <row r="121" spans="1:23">
      <c r="A121" s="4"/>
      <c r="B121" s="119"/>
      <c r="C121" s="8"/>
      <c r="D121" s="9" t="s">
        <v>2</v>
      </c>
      <c r="E121" s="5" t="str">
        <f t="shared" ref="E121:E146" si="25">HEX2BIN(D121,8)</f>
        <v>00000000</v>
      </c>
      <c r="F121" s="5">
        <f t="shared" ref="F121:F146" si="26">HEX2DEC(D121)</f>
        <v>0</v>
      </c>
      <c r="G121" s="5" t="str">
        <f t="shared" ref="G121:G146" si="27">IF(NOT(ISERROR(CHAR(F121))),CHAR(F121),"")</f>
        <v/>
      </c>
      <c r="H121" s="5"/>
      <c r="I121" s="4" t="s">
        <v>22</v>
      </c>
      <c r="J121" s="14" t="s">
        <v>32</v>
      </c>
      <c r="K121" s="13" t="str">
        <f t="shared" ref="K121:K146" si="28">HEX2BIN(J121,8)</f>
        <v>11111000</v>
      </c>
      <c r="L121" s="13">
        <f t="shared" ref="L121:L146" si="29">HEX2DEC(J121)</f>
        <v>248</v>
      </c>
      <c r="M121" s="13" t="str">
        <f t="shared" ref="M121:M146" si="30">IF(NOT(ISERROR(CHAR(L121))),CHAR(L121),"")</f>
        <v>ø</v>
      </c>
      <c r="N121" s="116"/>
      <c r="O121" s="3"/>
      <c r="P121" s="12"/>
      <c r="Q121" s="12"/>
      <c r="R121" s="12"/>
      <c r="S121" s="12"/>
      <c r="T121" s="12"/>
      <c r="U121" s="1"/>
      <c r="W121" s="2"/>
    </row>
    <row r="122" spans="1:23">
      <c r="A122" s="4"/>
      <c r="B122" s="119"/>
      <c r="C122" s="8"/>
      <c r="D122" s="59" t="s">
        <v>2</v>
      </c>
      <c r="E122" s="60" t="str">
        <f t="shared" si="25"/>
        <v>00000000</v>
      </c>
      <c r="F122" s="60">
        <f t="shared" si="26"/>
        <v>0</v>
      </c>
      <c r="G122" s="60" t="str">
        <f t="shared" si="27"/>
        <v/>
      </c>
      <c r="H122" s="60"/>
      <c r="I122" s="61" t="s">
        <v>20</v>
      </c>
      <c r="J122" s="59" t="s">
        <v>29</v>
      </c>
      <c r="K122" s="60" t="str">
        <f t="shared" si="28"/>
        <v>00000011</v>
      </c>
      <c r="L122" s="60">
        <f t="shared" si="29"/>
        <v>3</v>
      </c>
      <c r="M122" s="60" t="str">
        <f t="shared" si="30"/>
        <v>_x0003_</v>
      </c>
      <c r="N122" s="61"/>
      <c r="O122" s="3"/>
      <c r="U122" s="1"/>
      <c r="W122" s="2"/>
    </row>
    <row r="123" spans="1:23">
      <c r="A123" s="4"/>
      <c r="B123" s="119"/>
      <c r="C123" s="8"/>
      <c r="D123" s="9" t="s">
        <v>2</v>
      </c>
      <c r="E123" s="5" t="str">
        <f t="shared" si="25"/>
        <v>00000000</v>
      </c>
      <c r="F123" s="5">
        <f t="shared" si="26"/>
        <v>0</v>
      </c>
      <c r="G123" s="5" t="str">
        <f t="shared" si="27"/>
        <v/>
      </c>
      <c r="H123" s="5"/>
      <c r="I123" s="4" t="s">
        <v>19</v>
      </c>
      <c r="J123" s="9" t="s">
        <v>2</v>
      </c>
      <c r="K123" s="5" t="str">
        <f t="shared" si="28"/>
        <v>00000000</v>
      </c>
      <c r="L123" s="5">
        <f t="shared" si="29"/>
        <v>0</v>
      </c>
      <c r="M123" s="5" t="str">
        <f t="shared" si="30"/>
        <v/>
      </c>
      <c r="N123" s="4"/>
      <c r="O123" s="3"/>
      <c r="U123" s="1"/>
      <c r="W123" s="2"/>
    </row>
    <row r="124" spans="1:23">
      <c r="A124" s="4"/>
      <c r="B124" s="119"/>
      <c r="C124" s="8"/>
      <c r="D124" s="59" t="s">
        <v>2</v>
      </c>
      <c r="E124" s="60" t="str">
        <f t="shared" si="25"/>
        <v>00000000</v>
      </c>
      <c r="F124" s="60">
        <f t="shared" si="26"/>
        <v>0</v>
      </c>
      <c r="G124" s="60" t="str">
        <f t="shared" si="27"/>
        <v/>
      </c>
      <c r="H124" s="60"/>
      <c r="I124" s="61" t="s">
        <v>18</v>
      </c>
      <c r="J124" s="59" t="s">
        <v>2</v>
      </c>
      <c r="K124" s="60" t="str">
        <f t="shared" si="28"/>
        <v>00000000</v>
      </c>
      <c r="L124" s="60">
        <f t="shared" si="29"/>
        <v>0</v>
      </c>
      <c r="M124" s="60" t="str">
        <f t="shared" si="30"/>
        <v/>
      </c>
      <c r="N124" s="61"/>
      <c r="O124" s="3"/>
      <c r="U124" s="1"/>
      <c r="W124" s="2"/>
    </row>
    <row r="125" spans="1:23">
      <c r="A125" s="4"/>
      <c r="B125" s="119"/>
      <c r="C125" s="8"/>
      <c r="D125" s="9" t="s">
        <v>2</v>
      </c>
      <c r="E125" s="5" t="str">
        <f t="shared" si="25"/>
        <v>00000000</v>
      </c>
      <c r="F125" s="5">
        <f t="shared" si="26"/>
        <v>0</v>
      </c>
      <c r="G125" s="5" t="str">
        <f t="shared" si="27"/>
        <v/>
      </c>
      <c r="H125" s="5"/>
      <c r="I125" s="4" t="s">
        <v>17</v>
      </c>
      <c r="J125" s="9" t="s">
        <v>2</v>
      </c>
      <c r="K125" s="5" t="str">
        <f t="shared" si="28"/>
        <v>00000000</v>
      </c>
      <c r="L125" s="5">
        <f t="shared" si="29"/>
        <v>0</v>
      </c>
      <c r="M125" s="5" t="str">
        <f t="shared" si="30"/>
        <v/>
      </c>
      <c r="N125" s="4"/>
      <c r="O125" s="3"/>
      <c r="U125" s="1"/>
      <c r="W125" s="2"/>
    </row>
    <row r="126" spans="1:23">
      <c r="A126" s="4"/>
      <c r="B126" s="119"/>
      <c r="C126" s="8"/>
      <c r="D126" s="59" t="s">
        <v>2</v>
      </c>
      <c r="E126" s="60" t="str">
        <f t="shared" si="25"/>
        <v>00000000</v>
      </c>
      <c r="F126" s="60">
        <f t="shared" si="26"/>
        <v>0</v>
      </c>
      <c r="G126" s="60" t="str">
        <f t="shared" si="27"/>
        <v/>
      </c>
      <c r="H126" s="60"/>
      <c r="I126" s="61" t="s">
        <v>15</v>
      </c>
      <c r="J126" s="59" t="s">
        <v>31</v>
      </c>
      <c r="K126" s="60" t="str">
        <f t="shared" si="28"/>
        <v>10011111</v>
      </c>
      <c r="L126" s="60">
        <f t="shared" si="29"/>
        <v>159</v>
      </c>
      <c r="M126" s="60" t="str">
        <f t="shared" si="30"/>
        <v>Ÿ</v>
      </c>
      <c r="N126" s="61"/>
      <c r="O126" s="3"/>
      <c r="U126" s="1"/>
      <c r="W126" s="2"/>
    </row>
    <row r="127" spans="1:23">
      <c r="A127" s="4"/>
      <c r="B127" s="120"/>
      <c r="C127" s="7"/>
      <c r="D127" s="9" t="s">
        <v>2</v>
      </c>
      <c r="E127" s="5" t="str">
        <f t="shared" si="25"/>
        <v>00000000</v>
      </c>
      <c r="F127" s="5">
        <f t="shared" si="26"/>
        <v>0</v>
      </c>
      <c r="G127" s="5" t="str">
        <f t="shared" si="27"/>
        <v/>
      </c>
      <c r="H127" s="5"/>
      <c r="I127" s="4" t="s">
        <v>13</v>
      </c>
      <c r="J127" s="9" t="s">
        <v>30</v>
      </c>
      <c r="K127" s="5" t="str">
        <f t="shared" si="28"/>
        <v>11011001</v>
      </c>
      <c r="L127" s="5">
        <f t="shared" si="29"/>
        <v>217</v>
      </c>
      <c r="M127" s="5" t="str">
        <f t="shared" si="30"/>
        <v>Ù</v>
      </c>
      <c r="N127" s="4"/>
      <c r="O127" s="3"/>
      <c r="U127" s="1"/>
      <c r="W127" s="2"/>
    </row>
    <row r="128" spans="1:23">
      <c r="A128" s="4"/>
      <c r="B128" s="121">
        <v>4</v>
      </c>
      <c r="C128" s="82"/>
      <c r="D128" s="63" t="s">
        <v>29</v>
      </c>
      <c r="E128" s="64" t="str">
        <f t="shared" si="25"/>
        <v>00000011</v>
      </c>
      <c r="F128" s="64">
        <f t="shared" si="26"/>
        <v>3</v>
      </c>
      <c r="G128" s="64" t="str">
        <f t="shared" si="27"/>
        <v>_x0003_</v>
      </c>
      <c r="H128" s="64" t="str">
        <f>VLOOKUP(E128,$P$6:$S$11,3,FALSE)</f>
        <v>READ</v>
      </c>
      <c r="I128" s="65" t="str">
        <f>VLOOKUP(E128,$P$6:$S$11,4,FALSE)</f>
        <v>Read from Memory array</v>
      </c>
      <c r="J128" s="63" t="s">
        <v>2</v>
      </c>
      <c r="K128" s="64" t="str">
        <f t="shared" si="28"/>
        <v>00000000</v>
      </c>
      <c r="L128" s="64">
        <f t="shared" si="29"/>
        <v>0</v>
      </c>
      <c r="M128" s="64" t="str">
        <f t="shared" si="30"/>
        <v/>
      </c>
      <c r="N128" s="114" t="str">
        <f>"Read from 0x"&amp;D129&amp;D130</f>
        <v>Read from 0x0018</v>
      </c>
      <c r="O128" s="3"/>
      <c r="U128" s="1"/>
      <c r="W128" s="2"/>
    </row>
    <row r="129" spans="1:23">
      <c r="A129" s="4"/>
      <c r="B129" s="119"/>
      <c r="C129" s="8"/>
      <c r="D129" s="9" t="s">
        <v>2</v>
      </c>
      <c r="E129" s="5" t="str">
        <f t="shared" si="25"/>
        <v>00000000</v>
      </c>
      <c r="F129" s="5">
        <f t="shared" si="26"/>
        <v>0</v>
      </c>
      <c r="G129" s="5" t="str">
        <f t="shared" si="27"/>
        <v/>
      </c>
      <c r="H129" s="5">
        <f>HEX2DEC(D129)</f>
        <v>0</v>
      </c>
      <c r="I129" s="4" t="s">
        <v>28</v>
      </c>
      <c r="J129" s="9" t="s">
        <v>2</v>
      </c>
      <c r="K129" s="5" t="str">
        <f t="shared" si="28"/>
        <v>00000000</v>
      </c>
      <c r="L129" s="5">
        <f t="shared" si="29"/>
        <v>0</v>
      </c>
      <c r="M129" s="5" t="str">
        <f t="shared" si="30"/>
        <v/>
      </c>
      <c r="N129" s="115"/>
      <c r="O129" s="3"/>
      <c r="U129" s="1"/>
      <c r="W129" s="2"/>
    </row>
    <row r="130" spans="1:23">
      <c r="A130" s="4"/>
      <c r="B130" s="119"/>
      <c r="C130" s="8"/>
      <c r="D130" s="59">
        <v>18</v>
      </c>
      <c r="E130" s="60" t="str">
        <f t="shared" si="25"/>
        <v>00011000</v>
      </c>
      <c r="F130" s="60">
        <f t="shared" si="26"/>
        <v>24</v>
      </c>
      <c r="G130" s="60" t="str">
        <f t="shared" si="27"/>
        <v>_x0018_</v>
      </c>
      <c r="H130" s="60">
        <f>HEX2DEC(D130)</f>
        <v>24</v>
      </c>
      <c r="I130" s="61" t="s">
        <v>27</v>
      </c>
      <c r="J130" s="59" t="s">
        <v>2</v>
      </c>
      <c r="K130" s="60" t="str">
        <f t="shared" si="28"/>
        <v>00000000</v>
      </c>
      <c r="L130" s="60">
        <f t="shared" si="29"/>
        <v>0</v>
      </c>
      <c r="M130" s="60" t="str">
        <f t="shared" si="30"/>
        <v/>
      </c>
      <c r="N130" s="115"/>
      <c r="O130" s="3"/>
      <c r="U130" s="1"/>
      <c r="W130" s="2"/>
    </row>
    <row r="131" spans="1:23">
      <c r="A131" s="4"/>
      <c r="B131" s="119"/>
      <c r="C131" s="8"/>
      <c r="D131" s="9" t="s">
        <v>2</v>
      </c>
      <c r="E131" s="5" t="str">
        <f t="shared" si="25"/>
        <v>00000000</v>
      </c>
      <c r="F131" s="5">
        <f t="shared" si="26"/>
        <v>0</v>
      </c>
      <c r="G131" s="5" t="str">
        <f t="shared" si="27"/>
        <v/>
      </c>
      <c r="H131" s="5"/>
      <c r="I131" s="4" t="s">
        <v>26</v>
      </c>
      <c r="J131" s="9">
        <v>80</v>
      </c>
      <c r="K131" s="5" t="str">
        <f t="shared" si="28"/>
        <v>10000000</v>
      </c>
      <c r="L131" s="5">
        <f t="shared" si="29"/>
        <v>128</v>
      </c>
      <c r="M131" s="5" t="str">
        <f t="shared" si="30"/>
        <v>€</v>
      </c>
      <c r="N131" s="4"/>
      <c r="O131" s="3"/>
      <c r="U131" s="1"/>
      <c r="W131" s="2"/>
    </row>
    <row r="132" spans="1:23">
      <c r="A132" s="4"/>
      <c r="B132" s="119"/>
      <c r="C132" s="8"/>
      <c r="D132" s="59" t="s">
        <v>2</v>
      </c>
      <c r="E132" s="60" t="str">
        <f t="shared" si="25"/>
        <v>00000000</v>
      </c>
      <c r="F132" s="60">
        <f t="shared" si="26"/>
        <v>0</v>
      </c>
      <c r="G132" s="60" t="str">
        <f t="shared" si="27"/>
        <v/>
      </c>
      <c r="H132" s="60"/>
      <c r="I132" s="61" t="s">
        <v>25</v>
      </c>
      <c r="J132" s="59" t="s">
        <v>3</v>
      </c>
      <c r="K132" s="60" t="str">
        <f t="shared" si="28"/>
        <v>00001100</v>
      </c>
      <c r="L132" s="60">
        <f t="shared" si="29"/>
        <v>12</v>
      </c>
      <c r="M132" s="60" t="str">
        <f t="shared" si="30"/>
        <v>_x000C_</v>
      </c>
      <c r="N132" s="61"/>
      <c r="O132" s="3"/>
      <c r="U132" s="1"/>
      <c r="W132" s="2"/>
    </row>
    <row r="133" spans="1:23">
      <c r="A133" s="4"/>
      <c r="B133" s="119"/>
      <c r="C133" s="8"/>
      <c r="D133" s="9" t="s">
        <v>2</v>
      </c>
      <c r="E133" s="5" t="str">
        <f t="shared" si="25"/>
        <v>00000000</v>
      </c>
      <c r="F133" s="5">
        <f t="shared" si="26"/>
        <v>0</v>
      </c>
      <c r="G133" s="5" t="str">
        <f t="shared" si="27"/>
        <v/>
      </c>
      <c r="H133" s="5"/>
      <c r="I133" s="4" t="s">
        <v>24</v>
      </c>
      <c r="J133" s="9" t="s">
        <v>23</v>
      </c>
      <c r="K133" s="5" t="str">
        <f t="shared" si="28"/>
        <v>11111100</v>
      </c>
      <c r="L133" s="5">
        <f t="shared" si="29"/>
        <v>252</v>
      </c>
      <c r="M133" s="5" t="str">
        <f t="shared" si="30"/>
        <v>ü</v>
      </c>
      <c r="N133" s="4"/>
      <c r="O133" s="3"/>
      <c r="U133" s="1"/>
      <c r="W133" s="2"/>
    </row>
    <row r="134" spans="1:23">
      <c r="A134" s="4"/>
      <c r="B134" s="119"/>
      <c r="C134" s="8"/>
      <c r="D134" s="59" t="s">
        <v>2</v>
      </c>
      <c r="E134" s="60" t="str">
        <f t="shared" si="25"/>
        <v>00000000</v>
      </c>
      <c r="F134" s="60">
        <f t="shared" si="26"/>
        <v>0</v>
      </c>
      <c r="G134" s="60" t="str">
        <f t="shared" si="27"/>
        <v/>
      </c>
      <c r="H134" s="60"/>
      <c r="I134" s="61" t="s">
        <v>22</v>
      </c>
      <c r="J134" s="59" t="s">
        <v>21</v>
      </c>
      <c r="K134" s="60" t="str">
        <f t="shared" si="28"/>
        <v>00001000</v>
      </c>
      <c r="L134" s="60">
        <f t="shared" si="29"/>
        <v>8</v>
      </c>
      <c r="M134" s="60" t="str">
        <f t="shared" si="30"/>
        <v>_x0008_</v>
      </c>
      <c r="N134" s="61"/>
      <c r="O134" s="3"/>
      <c r="U134" s="1"/>
      <c r="W134" s="2"/>
    </row>
    <row r="135" spans="1:23">
      <c r="A135" s="4"/>
      <c r="B135" s="119"/>
      <c r="C135" s="8"/>
      <c r="D135" s="9" t="s">
        <v>2</v>
      </c>
      <c r="E135" s="5" t="str">
        <f t="shared" si="25"/>
        <v>00000000</v>
      </c>
      <c r="F135" s="5">
        <f t="shared" si="26"/>
        <v>0</v>
      </c>
      <c r="G135" s="5" t="str">
        <f t="shared" si="27"/>
        <v/>
      </c>
      <c r="H135" s="5"/>
      <c r="I135" s="4" t="s">
        <v>20</v>
      </c>
      <c r="J135" s="9">
        <v>30</v>
      </c>
      <c r="K135" s="5" t="str">
        <f t="shared" si="28"/>
        <v>00110000</v>
      </c>
      <c r="L135" s="5">
        <f t="shared" si="29"/>
        <v>48</v>
      </c>
      <c r="M135" s="5" t="str">
        <f t="shared" si="30"/>
        <v>0</v>
      </c>
      <c r="N135" s="4"/>
      <c r="O135" s="3"/>
      <c r="U135" s="1"/>
      <c r="W135" s="2"/>
    </row>
    <row r="136" spans="1:23">
      <c r="A136" s="4"/>
      <c r="B136" s="119"/>
      <c r="C136" s="8"/>
      <c r="D136" s="59" t="s">
        <v>2</v>
      </c>
      <c r="E136" s="60" t="str">
        <f t="shared" si="25"/>
        <v>00000000</v>
      </c>
      <c r="F136" s="60">
        <f t="shared" si="26"/>
        <v>0</v>
      </c>
      <c r="G136" s="60" t="str">
        <f t="shared" si="27"/>
        <v/>
      </c>
      <c r="H136" s="60"/>
      <c r="I136" s="61" t="s">
        <v>19</v>
      </c>
      <c r="J136" s="59" t="s">
        <v>2</v>
      </c>
      <c r="K136" s="60" t="str">
        <f t="shared" si="28"/>
        <v>00000000</v>
      </c>
      <c r="L136" s="60">
        <f t="shared" si="29"/>
        <v>0</v>
      </c>
      <c r="M136" s="60" t="str">
        <f t="shared" si="30"/>
        <v/>
      </c>
      <c r="N136" s="61"/>
      <c r="O136" s="3"/>
      <c r="U136" s="1"/>
      <c r="W136" s="2"/>
    </row>
    <row r="137" spans="1:23">
      <c r="A137" s="4"/>
      <c r="B137" s="119"/>
      <c r="C137" s="8"/>
      <c r="D137" s="9" t="s">
        <v>2</v>
      </c>
      <c r="E137" s="5" t="str">
        <f t="shared" si="25"/>
        <v>00000000</v>
      </c>
      <c r="F137" s="5">
        <f t="shared" si="26"/>
        <v>0</v>
      </c>
      <c r="G137" s="5" t="str">
        <f t="shared" si="27"/>
        <v/>
      </c>
      <c r="H137" s="5"/>
      <c r="I137" s="4" t="s">
        <v>18</v>
      </c>
      <c r="J137" s="9" t="s">
        <v>14</v>
      </c>
      <c r="K137" s="5" t="str">
        <f t="shared" si="28"/>
        <v>00111100</v>
      </c>
      <c r="L137" s="5">
        <f t="shared" si="29"/>
        <v>60</v>
      </c>
      <c r="M137" s="5" t="str">
        <f t="shared" si="30"/>
        <v>&lt;</v>
      </c>
      <c r="N137" s="4"/>
      <c r="O137" s="3"/>
      <c r="U137" s="1"/>
      <c r="W137" s="2"/>
    </row>
    <row r="138" spans="1:23">
      <c r="A138" s="4"/>
      <c r="B138" s="119"/>
      <c r="C138" s="8"/>
      <c r="D138" s="59" t="s">
        <v>2</v>
      </c>
      <c r="E138" s="60" t="str">
        <f t="shared" si="25"/>
        <v>00000000</v>
      </c>
      <c r="F138" s="60">
        <f t="shared" si="26"/>
        <v>0</v>
      </c>
      <c r="G138" s="60" t="str">
        <f t="shared" si="27"/>
        <v/>
      </c>
      <c r="H138" s="60"/>
      <c r="I138" s="61" t="s">
        <v>17</v>
      </c>
      <c r="J138" s="59" t="s">
        <v>16</v>
      </c>
      <c r="K138" s="60" t="str">
        <f t="shared" si="28"/>
        <v>00000101</v>
      </c>
      <c r="L138" s="60">
        <f t="shared" si="29"/>
        <v>5</v>
      </c>
      <c r="M138" s="60" t="str">
        <f t="shared" si="30"/>
        <v>_x0005_</v>
      </c>
      <c r="N138" s="61"/>
      <c r="O138" s="3"/>
      <c r="U138" s="1"/>
      <c r="W138" s="2"/>
    </row>
    <row r="139" spans="1:23">
      <c r="A139" s="4"/>
      <c r="B139" s="119"/>
      <c r="C139" s="8"/>
      <c r="D139" s="9" t="s">
        <v>2</v>
      </c>
      <c r="E139" s="5" t="str">
        <f t="shared" si="25"/>
        <v>00000000</v>
      </c>
      <c r="F139" s="5">
        <f t="shared" si="26"/>
        <v>0</v>
      </c>
      <c r="G139" s="5" t="str">
        <f t="shared" si="27"/>
        <v/>
      </c>
      <c r="H139" s="5"/>
      <c r="I139" s="4" t="s">
        <v>15</v>
      </c>
      <c r="J139" s="9" t="s">
        <v>14</v>
      </c>
      <c r="K139" s="5" t="str">
        <f t="shared" si="28"/>
        <v>00111100</v>
      </c>
      <c r="L139" s="5">
        <f t="shared" si="29"/>
        <v>60</v>
      </c>
      <c r="M139" s="5" t="str">
        <f t="shared" si="30"/>
        <v>&lt;</v>
      </c>
      <c r="N139" s="4"/>
      <c r="O139" s="3"/>
      <c r="U139" s="1"/>
      <c r="W139" s="2"/>
    </row>
    <row r="140" spans="1:23">
      <c r="A140" s="4"/>
      <c r="B140" s="119"/>
      <c r="C140" s="8"/>
      <c r="D140" s="59" t="s">
        <v>2</v>
      </c>
      <c r="E140" s="60" t="str">
        <f t="shared" si="25"/>
        <v>00000000</v>
      </c>
      <c r="F140" s="60">
        <f t="shared" si="26"/>
        <v>0</v>
      </c>
      <c r="G140" s="60" t="str">
        <f t="shared" si="27"/>
        <v/>
      </c>
      <c r="H140" s="60"/>
      <c r="I140" s="61" t="s">
        <v>13</v>
      </c>
      <c r="J140" s="59" t="s">
        <v>2</v>
      </c>
      <c r="K140" s="60" t="str">
        <f t="shared" si="28"/>
        <v>00000000</v>
      </c>
      <c r="L140" s="60">
        <f t="shared" si="29"/>
        <v>0</v>
      </c>
      <c r="M140" s="60" t="str">
        <f t="shared" si="30"/>
        <v/>
      </c>
      <c r="N140" s="61"/>
      <c r="O140" s="3"/>
      <c r="U140" s="1"/>
      <c r="W140" s="2"/>
    </row>
    <row r="141" spans="1:23">
      <c r="A141" s="4"/>
      <c r="B141" s="119"/>
      <c r="C141" s="8"/>
      <c r="D141" s="9" t="s">
        <v>2</v>
      </c>
      <c r="E141" s="5" t="str">
        <f t="shared" si="25"/>
        <v>00000000</v>
      </c>
      <c r="F141" s="5">
        <f t="shared" si="26"/>
        <v>0</v>
      </c>
      <c r="G141" s="5" t="str">
        <f t="shared" si="27"/>
        <v/>
      </c>
      <c r="H141" s="5"/>
      <c r="I141" s="4" t="s">
        <v>12</v>
      </c>
      <c r="J141" s="9" t="s">
        <v>11</v>
      </c>
      <c r="K141" s="5" t="str">
        <f t="shared" si="28"/>
        <v>01001011</v>
      </c>
      <c r="L141" s="5">
        <f t="shared" si="29"/>
        <v>75</v>
      </c>
      <c r="M141" s="5" t="str">
        <f t="shared" si="30"/>
        <v>K</v>
      </c>
      <c r="N141" s="4"/>
      <c r="O141" s="3"/>
      <c r="U141" s="1"/>
      <c r="W141" s="2"/>
    </row>
    <row r="142" spans="1:23">
      <c r="A142" s="4"/>
      <c r="B142" s="119"/>
      <c r="C142" s="8"/>
      <c r="D142" s="59" t="s">
        <v>2</v>
      </c>
      <c r="E142" s="60" t="str">
        <f t="shared" si="25"/>
        <v>00000000</v>
      </c>
      <c r="F142" s="60">
        <f t="shared" si="26"/>
        <v>0</v>
      </c>
      <c r="G142" s="60" t="str">
        <f t="shared" si="27"/>
        <v/>
      </c>
      <c r="H142" s="60"/>
      <c r="I142" s="61" t="s">
        <v>10</v>
      </c>
      <c r="J142" s="59" t="s">
        <v>9</v>
      </c>
      <c r="K142" s="60" t="str">
        <f t="shared" si="28"/>
        <v>10101000</v>
      </c>
      <c r="L142" s="60">
        <f t="shared" si="29"/>
        <v>168</v>
      </c>
      <c r="M142" s="60" t="str">
        <f t="shared" si="30"/>
        <v>¨</v>
      </c>
      <c r="N142" s="61"/>
      <c r="O142" s="3"/>
      <c r="U142" s="1"/>
      <c r="W142" s="2"/>
    </row>
    <row r="143" spans="1:23">
      <c r="A143" s="4"/>
      <c r="B143" s="119"/>
      <c r="C143" s="8"/>
      <c r="D143" s="9" t="s">
        <v>2</v>
      </c>
      <c r="E143" s="5" t="str">
        <f t="shared" si="25"/>
        <v>00000000</v>
      </c>
      <c r="F143" s="5">
        <f t="shared" si="26"/>
        <v>0</v>
      </c>
      <c r="G143" s="5" t="str">
        <f t="shared" si="27"/>
        <v/>
      </c>
      <c r="H143" s="5"/>
      <c r="I143" s="4" t="s">
        <v>8</v>
      </c>
      <c r="J143" s="9" t="s">
        <v>7</v>
      </c>
      <c r="K143" s="5" t="str">
        <f t="shared" si="28"/>
        <v>10001111</v>
      </c>
      <c r="L143" s="5">
        <f t="shared" si="29"/>
        <v>143</v>
      </c>
      <c r="M143" s="5" t="str">
        <f t="shared" si="30"/>
        <v></v>
      </c>
      <c r="N143" s="4"/>
      <c r="O143" s="3"/>
      <c r="U143" s="1"/>
      <c r="W143" s="2"/>
    </row>
    <row r="144" spans="1:23">
      <c r="A144" s="4"/>
      <c r="B144" s="119"/>
      <c r="C144" s="8"/>
      <c r="D144" s="59" t="s">
        <v>2</v>
      </c>
      <c r="E144" s="60" t="str">
        <f t="shared" si="25"/>
        <v>00000000</v>
      </c>
      <c r="F144" s="60">
        <f t="shared" si="26"/>
        <v>0</v>
      </c>
      <c r="G144" s="60" t="str">
        <f t="shared" si="27"/>
        <v/>
      </c>
      <c r="H144" s="60"/>
      <c r="I144" s="61" t="s">
        <v>6</v>
      </c>
      <c r="J144" s="59" t="s">
        <v>5</v>
      </c>
      <c r="K144" s="60" t="str">
        <f t="shared" si="28"/>
        <v>00000010</v>
      </c>
      <c r="L144" s="60">
        <f t="shared" si="29"/>
        <v>2</v>
      </c>
      <c r="M144" s="60" t="str">
        <f t="shared" si="30"/>
        <v>_x0002_</v>
      </c>
      <c r="N144" s="61"/>
      <c r="O144" s="3"/>
      <c r="U144" s="1"/>
      <c r="W144" s="2"/>
    </row>
    <row r="145" spans="1:23">
      <c r="A145" s="4"/>
      <c r="B145" s="119"/>
      <c r="C145" s="8"/>
      <c r="D145" s="9" t="s">
        <v>2</v>
      </c>
      <c r="E145" s="5" t="str">
        <f t="shared" si="25"/>
        <v>00000000</v>
      </c>
      <c r="F145" s="5">
        <f t="shared" si="26"/>
        <v>0</v>
      </c>
      <c r="G145" s="5" t="str">
        <f t="shared" si="27"/>
        <v/>
      </c>
      <c r="H145" s="5"/>
      <c r="I145" s="4" t="s">
        <v>4</v>
      </c>
      <c r="J145" s="9" t="s">
        <v>3</v>
      </c>
      <c r="K145" s="5" t="str">
        <f t="shared" si="28"/>
        <v>00001100</v>
      </c>
      <c r="L145" s="5">
        <f t="shared" si="29"/>
        <v>12</v>
      </c>
      <c r="M145" s="5" t="str">
        <f t="shared" si="30"/>
        <v>_x000C_</v>
      </c>
      <c r="N145" s="4"/>
      <c r="O145" s="3"/>
      <c r="U145" s="1"/>
      <c r="W145" s="2"/>
    </row>
    <row r="146" spans="1:23">
      <c r="A146" s="4"/>
      <c r="B146" s="120"/>
      <c r="C146" s="7"/>
      <c r="D146" s="66" t="s">
        <v>2</v>
      </c>
      <c r="E146" s="67" t="str">
        <f t="shared" si="25"/>
        <v>00000000</v>
      </c>
      <c r="F146" s="67">
        <f t="shared" si="26"/>
        <v>0</v>
      </c>
      <c r="G146" s="67" t="str">
        <f t="shared" si="27"/>
        <v/>
      </c>
      <c r="H146" s="67"/>
      <c r="I146" s="68" t="s">
        <v>1</v>
      </c>
      <c r="J146" s="66" t="s">
        <v>0</v>
      </c>
      <c r="K146" s="67" t="str">
        <f t="shared" si="28"/>
        <v>00000111</v>
      </c>
      <c r="L146" s="67">
        <f t="shared" si="29"/>
        <v>7</v>
      </c>
      <c r="M146" s="67" t="str">
        <f t="shared" si="30"/>
        <v>_x0007_</v>
      </c>
      <c r="N146" s="68"/>
      <c r="O146" s="3"/>
      <c r="U146" s="1"/>
      <c r="W146" s="2"/>
    </row>
    <row r="147" spans="1:23">
      <c r="A147" s="4"/>
      <c r="B147" s="4"/>
      <c r="C147" s="4"/>
      <c r="D147" s="5"/>
      <c r="E147" s="5"/>
      <c r="F147" s="5"/>
      <c r="G147" s="5"/>
      <c r="H147" s="5"/>
      <c r="I147" s="4"/>
      <c r="J147" s="5"/>
      <c r="K147" s="5"/>
      <c r="L147" s="5"/>
      <c r="M147" s="5"/>
      <c r="N147" s="4"/>
      <c r="O147" s="3"/>
      <c r="U147" s="1"/>
      <c r="W147" s="2"/>
    </row>
  </sheetData>
  <mergeCells count="28">
    <mergeCell ref="N105:N108"/>
    <mergeCell ref="N89:N91"/>
    <mergeCell ref="B23:B26"/>
    <mergeCell ref="B12:B15"/>
    <mergeCell ref="N12:N14"/>
    <mergeCell ref="N23:N25"/>
    <mergeCell ref="B58:B84"/>
    <mergeCell ref="B86:N86"/>
    <mergeCell ref="N34:N36"/>
    <mergeCell ref="N48:N51"/>
    <mergeCell ref="N58:N60"/>
    <mergeCell ref="N45:N47"/>
    <mergeCell ref="N102:N104"/>
    <mergeCell ref="N128:N130"/>
    <mergeCell ref="N118:N121"/>
    <mergeCell ref="N115:N117"/>
    <mergeCell ref="B6:B9"/>
    <mergeCell ref="N6:N8"/>
    <mergeCell ref="B17:B20"/>
    <mergeCell ref="N17:N19"/>
    <mergeCell ref="N27:N29"/>
    <mergeCell ref="B89:B101"/>
    <mergeCell ref="B102:B114"/>
    <mergeCell ref="B115:B127"/>
    <mergeCell ref="B128:B146"/>
    <mergeCell ref="B27:B33"/>
    <mergeCell ref="B34:B44"/>
    <mergeCell ref="B45:B57"/>
  </mergeCells>
  <pageMargins left="0.7" right="0.7" top="0.78740157499999996" bottom="0.78740157499999996" header="0.3" footer="0.3"/>
  <pageSetup paperSize="9" orientation="portrait" r:id="rId1"/>
  <ignoredErrors>
    <ignoredError sqref="D89:D146 J89:J146 J5:J84 D5:D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32C7-06BD-438D-AEEF-26C12795421C}">
  <dimension ref="A1:W357"/>
  <sheetViews>
    <sheetView zoomScaleNormal="100" workbookViewId="0"/>
  </sheetViews>
  <sheetFormatPr baseColWidth="10" defaultRowHeight="15"/>
  <cols>
    <col min="1" max="1" width="3" style="1" customWidth="1"/>
    <col min="2" max="3" width="3.5703125" style="1" customWidth="1"/>
    <col min="4" max="4" width="7.140625" style="2" customWidth="1"/>
    <col min="5" max="5" width="11.42578125" style="2"/>
    <col min="6" max="7" width="7.140625" style="2" customWidth="1"/>
    <col min="8" max="8" width="11.42578125" style="2"/>
    <col min="9" max="9" width="23.28515625" style="1" customWidth="1"/>
    <col min="10" max="10" width="7.140625" style="2" customWidth="1"/>
    <col min="11" max="11" width="11.42578125" style="2"/>
    <col min="12" max="12" width="7.140625" style="2" customWidth="1"/>
    <col min="13" max="13" width="7.140625" style="1" customWidth="1"/>
    <col min="14" max="14" width="17.85546875" style="1" customWidth="1"/>
    <col min="15" max="15" width="2.85546875" style="2" customWidth="1"/>
    <col min="16" max="20" width="0" style="1" hidden="1" customWidth="1"/>
    <col min="21" max="21" width="15.7109375" style="1" hidden="1" customWidth="1"/>
    <col min="22" max="22" width="11.42578125" style="1" customWidth="1"/>
    <col min="23" max="23" width="11.42578125" style="2" customWidth="1"/>
    <col min="24" max="16384" width="11.42578125" style="1"/>
  </cols>
  <sheetData>
    <row r="1" spans="1:23">
      <c r="A1" s="4"/>
      <c r="B1" s="4"/>
      <c r="C1" s="4"/>
      <c r="D1" s="5"/>
      <c r="E1" s="5"/>
      <c r="F1" s="5"/>
      <c r="G1" s="5"/>
      <c r="H1" s="5"/>
      <c r="I1" s="4"/>
      <c r="J1" s="5"/>
      <c r="K1" s="5"/>
      <c r="L1" s="5"/>
      <c r="M1" s="4"/>
      <c r="N1" s="4"/>
      <c r="O1" s="5"/>
    </row>
    <row r="2" spans="1:23" ht="18.75">
      <c r="A2" s="4"/>
      <c r="B2" s="33" t="s">
        <v>159</v>
      </c>
      <c r="C2" s="4"/>
      <c r="D2" s="5"/>
      <c r="E2" s="5"/>
      <c r="F2" s="5"/>
      <c r="G2" s="5"/>
      <c r="H2" s="5"/>
      <c r="I2" s="4"/>
      <c r="J2" s="5"/>
      <c r="K2" s="5"/>
      <c r="L2" s="5"/>
      <c r="M2" s="4"/>
      <c r="N2" s="4"/>
      <c r="O2" s="5"/>
    </row>
    <row r="3" spans="1:23">
      <c r="B3" s="4"/>
      <c r="C3" s="4"/>
      <c r="D3" s="5"/>
      <c r="E3" s="5"/>
      <c r="F3" s="5"/>
      <c r="G3" s="5"/>
      <c r="H3" s="5"/>
      <c r="I3" s="4"/>
      <c r="J3" s="5"/>
      <c r="K3" s="5"/>
      <c r="L3" s="5"/>
      <c r="M3" s="4"/>
      <c r="N3" s="4"/>
      <c r="O3" s="5"/>
    </row>
    <row r="4" spans="1:23" ht="45" customHeight="1" thickBot="1">
      <c r="A4" s="4"/>
      <c r="B4" s="28" t="s">
        <v>131</v>
      </c>
      <c r="C4" s="29" t="s">
        <v>132</v>
      </c>
      <c r="D4" s="43" t="s">
        <v>130</v>
      </c>
      <c r="E4" s="43" t="s">
        <v>129</v>
      </c>
      <c r="F4" s="43" t="s">
        <v>128</v>
      </c>
      <c r="G4" s="43" t="s">
        <v>127</v>
      </c>
      <c r="H4" s="43" t="s">
        <v>126</v>
      </c>
      <c r="I4" s="44" t="s">
        <v>125</v>
      </c>
      <c r="J4" s="43" t="s">
        <v>124</v>
      </c>
      <c r="K4" s="43" t="s">
        <v>123</v>
      </c>
      <c r="L4" s="43" t="s">
        <v>122</v>
      </c>
      <c r="M4" s="43" t="s">
        <v>121</v>
      </c>
      <c r="N4" s="44" t="s">
        <v>120</v>
      </c>
      <c r="O4" s="5"/>
    </row>
    <row r="5" spans="1:23">
      <c r="A5" s="4"/>
      <c r="B5" s="101"/>
      <c r="C5" s="102"/>
      <c r="D5" s="103" t="s">
        <v>94</v>
      </c>
      <c r="E5" s="104" t="str">
        <f t="shared" ref="E5:E42" si="0">HEX2BIN(D5,8)</f>
        <v>00000110</v>
      </c>
      <c r="F5" s="104">
        <f t="shared" ref="F5:F42" si="1">HEX2DEC(D5)</f>
        <v>6</v>
      </c>
      <c r="G5" s="104" t="str">
        <f t="shared" ref="G5:G42" si="2">IF(NOT(ISERROR(CHAR(F5))),CHAR(F5),"")</f>
        <v>_x0006_</v>
      </c>
      <c r="H5" s="104" t="str">
        <f>VLOOKUP(E5,'Trace 2'!$R$6:$U$11,3,FALSE)</f>
        <v>WREN</v>
      </c>
      <c r="I5" s="105" t="str">
        <f>VLOOKUP(E5,'Trace 2'!$R$6:$U$11,4,FALSE)</f>
        <v>Write enable</v>
      </c>
      <c r="J5" s="103">
        <v>0</v>
      </c>
      <c r="K5" s="104" t="str">
        <f t="shared" ref="K5:K42" si="3">HEX2BIN(J5,8)</f>
        <v>00000000</v>
      </c>
      <c r="L5" s="104">
        <f t="shared" ref="L5:L42" si="4">HEX2DEC(J5)</f>
        <v>0</v>
      </c>
      <c r="M5" s="105" t="str">
        <f t="shared" ref="M5:M42" si="5">IF(NOT(ISERROR(CHAR(L5))),CHAR(L5),"")</f>
        <v/>
      </c>
      <c r="N5" s="95"/>
      <c r="O5" s="5"/>
      <c r="Q5" s="24"/>
      <c r="R5" s="1" t="s">
        <v>119</v>
      </c>
      <c r="S5" s="1" t="s">
        <v>118</v>
      </c>
      <c r="T5" s="1" t="s">
        <v>117</v>
      </c>
      <c r="U5" s="1" t="s">
        <v>116</v>
      </c>
      <c r="W5" s="1"/>
    </row>
    <row r="6" spans="1:23">
      <c r="A6" s="4"/>
      <c r="B6" s="126">
        <v>34</v>
      </c>
      <c r="C6" s="31"/>
      <c r="D6" s="74" t="s">
        <v>5</v>
      </c>
      <c r="E6" s="60" t="str">
        <f t="shared" si="0"/>
        <v>00000010</v>
      </c>
      <c r="F6" s="60">
        <f t="shared" si="1"/>
        <v>2</v>
      </c>
      <c r="G6" s="60" t="str">
        <f t="shared" si="2"/>
        <v>_x0002_</v>
      </c>
      <c r="H6" s="60" t="str">
        <f>VLOOKUP(E6,'Trace 2'!$R$6:$U$11,3,FALSE)</f>
        <v>WRITE</v>
      </c>
      <c r="I6" s="61" t="str">
        <f>VLOOKUP(E6,'Trace 2'!$R$6:$U$11,4,FALSE)</f>
        <v>Write to Memory array</v>
      </c>
      <c r="J6" s="74">
        <v>0</v>
      </c>
      <c r="K6" s="60" t="str">
        <f t="shared" si="3"/>
        <v>00000000</v>
      </c>
      <c r="L6" s="60">
        <f t="shared" si="4"/>
        <v>0</v>
      </c>
      <c r="M6" s="61" t="str">
        <f t="shared" si="5"/>
        <v/>
      </c>
      <c r="N6" s="114" t="str">
        <f>"Write to 0x"&amp;D7&amp;D8</f>
        <v>Write to 0x169C</v>
      </c>
      <c r="O6" s="5"/>
      <c r="Q6" s="24"/>
      <c r="R6" s="1" t="str">
        <f t="shared" ref="R6:R15" si="6">HEX2BIN(S6,8)</f>
        <v>00000110</v>
      </c>
      <c r="S6" s="1">
        <v>6</v>
      </c>
      <c r="T6" s="1" t="s">
        <v>115</v>
      </c>
      <c r="U6" s="1" t="s">
        <v>114</v>
      </c>
      <c r="W6" s="1"/>
    </row>
    <row r="7" spans="1:23">
      <c r="A7" s="4"/>
      <c r="B7" s="126"/>
      <c r="C7" s="31"/>
      <c r="D7" s="75" t="s">
        <v>171</v>
      </c>
      <c r="E7" s="5" t="str">
        <f t="shared" si="0"/>
        <v>00010110</v>
      </c>
      <c r="F7" s="5">
        <f t="shared" si="1"/>
        <v>22</v>
      </c>
      <c r="G7" s="5" t="str">
        <f t="shared" si="2"/>
        <v>_x0016_</v>
      </c>
      <c r="H7" s="5">
        <f>HEX2DEC(D7)</f>
        <v>22</v>
      </c>
      <c r="I7" s="4" t="s">
        <v>28</v>
      </c>
      <c r="J7" s="75">
        <v>0</v>
      </c>
      <c r="K7" s="5" t="str">
        <f t="shared" si="3"/>
        <v>00000000</v>
      </c>
      <c r="L7" s="5">
        <f t="shared" si="4"/>
        <v>0</v>
      </c>
      <c r="M7" s="4" t="str">
        <f t="shared" si="5"/>
        <v/>
      </c>
      <c r="N7" s="115"/>
      <c r="O7" s="5"/>
      <c r="Q7" s="24"/>
      <c r="R7" s="1" t="str">
        <f t="shared" si="6"/>
        <v>00000100</v>
      </c>
      <c r="S7" s="1">
        <v>4</v>
      </c>
      <c r="T7" s="1" t="s">
        <v>113</v>
      </c>
      <c r="U7" s="1" t="s">
        <v>112</v>
      </c>
      <c r="W7" s="1"/>
    </row>
    <row r="8" spans="1:23">
      <c r="A8" s="4"/>
      <c r="B8" s="126"/>
      <c r="C8" s="31"/>
      <c r="D8" s="74" t="s">
        <v>157</v>
      </c>
      <c r="E8" s="60" t="str">
        <f t="shared" si="0"/>
        <v>10011100</v>
      </c>
      <c r="F8" s="60">
        <f t="shared" si="1"/>
        <v>156</v>
      </c>
      <c r="G8" s="60" t="str">
        <f t="shared" si="2"/>
        <v>œ</v>
      </c>
      <c r="H8" s="60">
        <f>HEX2DEC(D8)</f>
        <v>156</v>
      </c>
      <c r="I8" s="61" t="s">
        <v>27</v>
      </c>
      <c r="J8" s="74">
        <v>0</v>
      </c>
      <c r="K8" s="60" t="str">
        <f t="shared" si="3"/>
        <v>00000000</v>
      </c>
      <c r="L8" s="60">
        <f t="shared" si="4"/>
        <v>0</v>
      </c>
      <c r="M8" s="61" t="str">
        <f t="shared" si="5"/>
        <v/>
      </c>
      <c r="N8" s="115"/>
      <c r="O8" s="5"/>
      <c r="Q8" s="24"/>
      <c r="R8" s="1" t="str">
        <f t="shared" si="6"/>
        <v>00000101</v>
      </c>
      <c r="S8" s="1">
        <v>5</v>
      </c>
      <c r="T8" s="1" t="s">
        <v>111</v>
      </c>
      <c r="U8" s="1" t="s">
        <v>110</v>
      </c>
      <c r="W8" s="1"/>
    </row>
    <row r="9" spans="1:23">
      <c r="A9" s="4"/>
      <c r="B9" s="126"/>
      <c r="C9" s="31"/>
      <c r="D9" s="75" t="s">
        <v>2</v>
      </c>
      <c r="E9" s="5" t="str">
        <f t="shared" si="0"/>
        <v>00000000</v>
      </c>
      <c r="F9" s="5">
        <f t="shared" si="1"/>
        <v>0</v>
      </c>
      <c r="G9" s="5" t="str">
        <f t="shared" si="2"/>
        <v/>
      </c>
      <c r="H9" s="5"/>
      <c r="I9" s="4" t="s">
        <v>26</v>
      </c>
      <c r="J9" s="75">
        <v>0</v>
      </c>
      <c r="K9" s="5" t="str">
        <f t="shared" si="3"/>
        <v>00000000</v>
      </c>
      <c r="L9" s="5">
        <f t="shared" si="4"/>
        <v>0</v>
      </c>
      <c r="M9" s="4" t="str">
        <f t="shared" si="5"/>
        <v/>
      </c>
      <c r="N9" s="4"/>
      <c r="O9" s="5"/>
      <c r="Q9" s="24"/>
      <c r="R9" s="1" t="str">
        <f t="shared" si="6"/>
        <v>00000001</v>
      </c>
      <c r="S9" s="1">
        <v>1</v>
      </c>
      <c r="T9" s="1" t="s">
        <v>109</v>
      </c>
      <c r="U9" s="1" t="s">
        <v>108</v>
      </c>
      <c r="W9" s="1"/>
    </row>
    <row r="10" spans="1:23">
      <c r="A10" s="4"/>
      <c r="B10" s="126"/>
      <c r="C10" s="31"/>
      <c r="D10" s="74" t="s">
        <v>2</v>
      </c>
      <c r="E10" s="60" t="str">
        <f t="shared" si="0"/>
        <v>00000000</v>
      </c>
      <c r="F10" s="60">
        <f t="shared" si="1"/>
        <v>0</v>
      </c>
      <c r="G10" s="60" t="str">
        <f t="shared" si="2"/>
        <v/>
      </c>
      <c r="H10" s="60"/>
      <c r="I10" s="61" t="s">
        <v>25</v>
      </c>
      <c r="J10" s="74">
        <v>0</v>
      </c>
      <c r="K10" s="60" t="str">
        <f t="shared" si="3"/>
        <v>00000000</v>
      </c>
      <c r="L10" s="60">
        <f t="shared" si="4"/>
        <v>0</v>
      </c>
      <c r="M10" s="61" t="str">
        <f t="shared" si="5"/>
        <v/>
      </c>
      <c r="N10" s="61"/>
      <c r="O10" s="5"/>
      <c r="Q10" s="24"/>
      <c r="R10" s="1" t="str">
        <f t="shared" si="6"/>
        <v>00000011</v>
      </c>
      <c r="S10" s="1">
        <v>3</v>
      </c>
      <c r="T10" s="1" t="s">
        <v>107</v>
      </c>
      <c r="U10" s="1" t="s">
        <v>106</v>
      </c>
      <c r="W10" s="1"/>
    </row>
    <row r="11" spans="1:23">
      <c r="A11" s="4"/>
      <c r="B11" s="126"/>
      <c r="C11" s="31"/>
      <c r="D11" s="75" t="s">
        <v>2</v>
      </c>
      <c r="E11" s="5" t="str">
        <f t="shared" si="0"/>
        <v>00000000</v>
      </c>
      <c r="F11" s="5">
        <f t="shared" si="1"/>
        <v>0</v>
      </c>
      <c r="G11" s="5" t="str">
        <f t="shared" si="2"/>
        <v/>
      </c>
      <c r="H11" s="5"/>
      <c r="I11" s="4" t="s">
        <v>24</v>
      </c>
      <c r="J11" s="75">
        <v>0</v>
      </c>
      <c r="K11" s="5" t="str">
        <f t="shared" si="3"/>
        <v>00000000</v>
      </c>
      <c r="L11" s="5">
        <f t="shared" si="4"/>
        <v>0</v>
      </c>
      <c r="M11" s="4" t="str">
        <f t="shared" si="5"/>
        <v/>
      </c>
      <c r="N11" s="76"/>
      <c r="O11" s="5"/>
      <c r="Q11" s="24"/>
      <c r="R11" s="1" t="str">
        <f t="shared" si="6"/>
        <v>00000010</v>
      </c>
      <c r="S11" s="1">
        <v>2</v>
      </c>
      <c r="T11" s="1" t="s">
        <v>105</v>
      </c>
      <c r="U11" s="1" t="s">
        <v>104</v>
      </c>
      <c r="W11" s="1"/>
    </row>
    <row r="12" spans="1:23">
      <c r="A12" s="4"/>
      <c r="B12" s="126"/>
      <c r="C12" s="31"/>
      <c r="D12" s="106" t="s">
        <v>156</v>
      </c>
      <c r="E12" s="107" t="str">
        <f t="shared" si="0"/>
        <v>01011101</v>
      </c>
      <c r="F12" s="107">
        <f t="shared" si="1"/>
        <v>93</v>
      </c>
      <c r="G12" s="107" t="str">
        <f t="shared" si="2"/>
        <v>]</v>
      </c>
      <c r="H12" s="60"/>
      <c r="I12" s="61" t="s">
        <v>22</v>
      </c>
      <c r="J12" s="74">
        <v>0</v>
      </c>
      <c r="K12" s="60" t="str">
        <f t="shared" si="3"/>
        <v>00000000</v>
      </c>
      <c r="L12" s="60">
        <f t="shared" si="4"/>
        <v>0</v>
      </c>
      <c r="M12" s="61" t="str">
        <f t="shared" si="5"/>
        <v/>
      </c>
      <c r="N12" s="128" t="s">
        <v>155</v>
      </c>
      <c r="O12" s="5"/>
      <c r="Q12" s="24"/>
      <c r="R12" s="17" t="str">
        <f t="shared" si="6"/>
        <v>10000011</v>
      </c>
      <c r="S12" s="17">
        <v>83</v>
      </c>
      <c r="T12" s="17" t="s">
        <v>103</v>
      </c>
      <c r="U12" s="17" t="s">
        <v>102</v>
      </c>
      <c r="W12" s="1"/>
    </row>
    <row r="13" spans="1:23">
      <c r="A13" s="4"/>
      <c r="B13" s="126"/>
      <c r="C13" s="31"/>
      <c r="D13" s="106" t="s">
        <v>154</v>
      </c>
      <c r="E13" s="107" t="str">
        <f t="shared" si="0"/>
        <v>01011011</v>
      </c>
      <c r="F13" s="107">
        <f t="shared" si="1"/>
        <v>91</v>
      </c>
      <c r="G13" s="107" t="str">
        <f t="shared" si="2"/>
        <v>[</v>
      </c>
      <c r="H13" s="5"/>
      <c r="I13" s="4" t="s">
        <v>20</v>
      </c>
      <c r="J13" s="75">
        <v>0</v>
      </c>
      <c r="K13" s="5" t="str">
        <f t="shared" si="3"/>
        <v>00000000</v>
      </c>
      <c r="L13" s="5">
        <f t="shared" si="4"/>
        <v>0</v>
      </c>
      <c r="M13" s="4" t="str">
        <f t="shared" si="5"/>
        <v/>
      </c>
      <c r="N13" s="128"/>
      <c r="O13" s="5"/>
      <c r="Q13" s="24"/>
      <c r="R13" s="17" t="str">
        <f t="shared" si="6"/>
        <v>10000010</v>
      </c>
      <c r="S13" s="17">
        <v>82</v>
      </c>
      <c r="T13" s="17" t="s">
        <v>101</v>
      </c>
      <c r="U13" s="17" t="s">
        <v>100</v>
      </c>
      <c r="W13" s="1"/>
    </row>
    <row r="14" spans="1:23">
      <c r="A14" s="4"/>
      <c r="B14" s="126"/>
      <c r="C14" s="31"/>
      <c r="D14" s="106" t="s">
        <v>9</v>
      </c>
      <c r="E14" s="107" t="str">
        <f t="shared" si="0"/>
        <v>10101000</v>
      </c>
      <c r="F14" s="107">
        <f t="shared" si="1"/>
        <v>168</v>
      </c>
      <c r="G14" s="107" t="str">
        <f t="shared" si="2"/>
        <v>¨</v>
      </c>
      <c r="H14" s="60"/>
      <c r="I14" s="61" t="s">
        <v>19</v>
      </c>
      <c r="J14" s="74">
        <v>0</v>
      </c>
      <c r="K14" s="60" t="str">
        <f t="shared" si="3"/>
        <v>00000000</v>
      </c>
      <c r="L14" s="60">
        <f t="shared" si="4"/>
        <v>0</v>
      </c>
      <c r="M14" s="61" t="str">
        <f t="shared" si="5"/>
        <v/>
      </c>
      <c r="N14" s="128"/>
      <c r="O14" s="5"/>
      <c r="Q14" s="24"/>
      <c r="R14" s="17" t="str">
        <f t="shared" si="6"/>
        <v>10000011</v>
      </c>
      <c r="S14" s="17">
        <v>83</v>
      </c>
      <c r="T14" s="17" t="s">
        <v>99</v>
      </c>
      <c r="U14" s="17" t="s">
        <v>98</v>
      </c>
      <c r="W14" s="1"/>
    </row>
    <row r="15" spans="1:23">
      <c r="A15" s="4"/>
      <c r="B15" s="126"/>
      <c r="C15" s="31"/>
      <c r="D15" s="106" t="s">
        <v>172</v>
      </c>
      <c r="E15" s="107" t="str">
        <f t="shared" si="0"/>
        <v>10000011</v>
      </c>
      <c r="F15" s="107">
        <f t="shared" si="1"/>
        <v>131</v>
      </c>
      <c r="G15" s="107" t="str">
        <f t="shared" si="2"/>
        <v>ƒ</v>
      </c>
      <c r="H15" s="5"/>
      <c r="I15" s="4" t="s">
        <v>18</v>
      </c>
      <c r="J15" s="75">
        <v>0</v>
      </c>
      <c r="K15" s="5" t="str">
        <f t="shared" si="3"/>
        <v>00000000</v>
      </c>
      <c r="L15" s="5">
        <f t="shared" si="4"/>
        <v>0</v>
      </c>
      <c r="M15" s="4" t="str">
        <f t="shared" si="5"/>
        <v/>
      </c>
      <c r="N15" s="128"/>
      <c r="O15" s="5"/>
      <c r="Q15" s="24"/>
      <c r="R15" s="17" t="str">
        <f t="shared" si="6"/>
        <v>10000010</v>
      </c>
      <c r="S15" s="17">
        <v>82</v>
      </c>
      <c r="T15" s="17" t="s">
        <v>96</v>
      </c>
      <c r="U15" s="17" t="s">
        <v>95</v>
      </c>
      <c r="W15" s="1"/>
    </row>
    <row r="16" spans="1:23">
      <c r="A16" s="4"/>
      <c r="B16" s="126"/>
      <c r="C16" s="31"/>
      <c r="D16" s="77" t="s">
        <v>173</v>
      </c>
      <c r="E16" s="32" t="str">
        <f t="shared" si="0"/>
        <v>00011000</v>
      </c>
      <c r="F16" s="32">
        <f t="shared" si="1"/>
        <v>24</v>
      </c>
      <c r="G16" s="32" t="str">
        <f t="shared" si="2"/>
        <v>_x0018_</v>
      </c>
      <c r="H16" s="60"/>
      <c r="I16" s="61" t="s">
        <v>17</v>
      </c>
      <c r="J16" s="74">
        <v>0</v>
      </c>
      <c r="K16" s="60" t="str">
        <f t="shared" si="3"/>
        <v>00000000</v>
      </c>
      <c r="L16" s="60">
        <f t="shared" si="4"/>
        <v>0</v>
      </c>
      <c r="M16" s="61" t="str">
        <f t="shared" si="5"/>
        <v/>
      </c>
      <c r="N16" s="129" t="s">
        <v>153</v>
      </c>
      <c r="O16" s="5"/>
      <c r="Q16" s="24"/>
      <c r="R16" s="17"/>
      <c r="S16" s="17"/>
      <c r="T16" s="21" t="s">
        <v>93</v>
      </c>
      <c r="U16" s="17"/>
      <c r="W16" s="1"/>
    </row>
    <row r="17" spans="1:23">
      <c r="A17" s="4"/>
      <c r="B17" s="126"/>
      <c r="C17" s="31"/>
      <c r="D17" s="77" t="s">
        <v>152</v>
      </c>
      <c r="E17" s="32" t="str">
        <f t="shared" si="0"/>
        <v>00001011</v>
      </c>
      <c r="F17" s="32">
        <f t="shared" si="1"/>
        <v>11</v>
      </c>
      <c r="G17" s="32" t="str">
        <f t="shared" si="2"/>
        <v>_x000B_</v>
      </c>
      <c r="H17" s="5"/>
      <c r="I17" s="4" t="s">
        <v>15</v>
      </c>
      <c r="J17" s="75">
        <v>0</v>
      </c>
      <c r="K17" s="5" t="str">
        <f t="shared" si="3"/>
        <v>00000000</v>
      </c>
      <c r="L17" s="5">
        <f t="shared" si="4"/>
        <v>0</v>
      </c>
      <c r="M17" s="4" t="str">
        <f t="shared" si="5"/>
        <v/>
      </c>
      <c r="N17" s="129"/>
      <c r="O17" s="5"/>
      <c r="Q17" s="24"/>
      <c r="W17" s="1"/>
    </row>
    <row r="18" spans="1:23">
      <c r="A18" s="4"/>
      <c r="B18" s="126"/>
      <c r="C18" s="31"/>
      <c r="D18" s="77" t="s">
        <v>171</v>
      </c>
      <c r="E18" s="32" t="str">
        <f t="shared" si="0"/>
        <v>00010110</v>
      </c>
      <c r="F18" s="32">
        <f t="shared" si="1"/>
        <v>22</v>
      </c>
      <c r="G18" s="32" t="str">
        <f t="shared" si="2"/>
        <v>_x0016_</v>
      </c>
      <c r="H18" s="60"/>
      <c r="I18" s="61" t="s">
        <v>13</v>
      </c>
      <c r="J18" s="74">
        <v>0</v>
      </c>
      <c r="K18" s="60" t="str">
        <f t="shared" si="3"/>
        <v>00000000</v>
      </c>
      <c r="L18" s="60">
        <f t="shared" si="4"/>
        <v>0</v>
      </c>
      <c r="M18" s="61" t="str">
        <f t="shared" si="5"/>
        <v/>
      </c>
      <c r="N18" s="129"/>
      <c r="O18" s="5"/>
      <c r="Q18" s="24"/>
      <c r="W18" s="1"/>
    </row>
    <row r="19" spans="1:23">
      <c r="A19" s="4"/>
      <c r="B19" s="126"/>
      <c r="C19" s="31"/>
      <c r="D19" s="78" t="s">
        <v>21</v>
      </c>
      <c r="E19" s="27" t="str">
        <f t="shared" si="0"/>
        <v>00001000</v>
      </c>
      <c r="F19" s="27">
        <f t="shared" si="1"/>
        <v>8</v>
      </c>
      <c r="G19" s="27" t="str">
        <f t="shared" si="2"/>
        <v>_x0008_</v>
      </c>
      <c r="H19" s="5"/>
      <c r="I19" s="4" t="s">
        <v>12</v>
      </c>
      <c r="J19" s="75">
        <v>0</v>
      </c>
      <c r="K19" s="5" t="str">
        <f t="shared" si="3"/>
        <v>00000000</v>
      </c>
      <c r="L19" s="5">
        <f t="shared" si="4"/>
        <v>0</v>
      </c>
      <c r="M19" s="4" t="str">
        <f t="shared" si="5"/>
        <v/>
      </c>
      <c r="N19" s="130" t="s">
        <v>151</v>
      </c>
      <c r="O19" s="5"/>
      <c r="Q19" s="24"/>
      <c r="W19" s="1"/>
    </row>
    <row r="20" spans="1:23">
      <c r="A20" s="4"/>
      <c r="B20" s="126"/>
      <c r="C20" s="31"/>
      <c r="D20" s="78" t="s">
        <v>174</v>
      </c>
      <c r="E20" s="27" t="str">
        <f t="shared" si="0"/>
        <v>00110000</v>
      </c>
      <c r="F20" s="27">
        <f t="shared" si="1"/>
        <v>48</v>
      </c>
      <c r="G20" s="27" t="str">
        <f t="shared" si="2"/>
        <v>0</v>
      </c>
      <c r="H20" s="60"/>
      <c r="I20" s="61" t="s">
        <v>10</v>
      </c>
      <c r="J20" s="74">
        <v>0</v>
      </c>
      <c r="K20" s="60" t="str">
        <f t="shared" si="3"/>
        <v>00000000</v>
      </c>
      <c r="L20" s="60">
        <f t="shared" si="4"/>
        <v>0</v>
      </c>
      <c r="M20" s="61" t="str">
        <f t="shared" si="5"/>
        <v/>
      </c>
      <c r="N20" s="130"/>
      <c r="O20" s="5"/>
      <c r="Q20" s="24"/>
      <c r="W20" s="1"/>
    </row>
    <row r="21" spans="1:23">
      <c r="A21" s="4"/>
      <c r="B21" s="126"/>
      <c r="C21" s="31"/>
      <c r="D21" s="78" t="s">
        <v>150</v>
      </c>
      <c r="E21" s="27" t="str">
        <f t="shared" si="0"/>
        <v>00001111</v>
      </c>
      <c r="F21" s="27">
        <f t="shared" si="1"/>
        <v>15</v>
      </c>
      <c r="G21" s="27" t="str">
        <f t="shared" si="2"/>
        <v>_x000F_</v>
      </c>
      <c r="H21" s="5"/>
      <c r="I21" s="4" t="s">
        <v>8</v>
      </c>
      <c r="J21" s="75">
        <v>0</v>
      </c>
      <c r="K21" s="5" t="str">
        <f t="shared" si="3"/>
        <v>00000000</v>
      </c>
      <c r="L21" s="5">
        <f t="shared" si="4"/>
        <v>0</v>
      </c>
      <c r="M21" s="4" t="str">
        <f t="shared" si="5"/>
        <v/>
      </c>
      <c r="N21" s="130"/>
      <c r="O21" s="5"/>
      <c r="Q21" s="24"/>
      <c r="W21" s="1"/>
    </row>
    <row r="22" spans="1:23">
      <c r="A22" s="4"/>
      <c r="B22" s="126"/>
      <c r="C22" s="31"/>
      <c r="D22" s="79" t="s">
        <v>149</v>
      </c>
      <c r="E22" s="39" t="str">
        <f t="shared" si="0"/>
        <v>00011010</v>
      </c>
      <c r="F22" s="39">
        <f t="shared" si="1"/>
        <v>26</v>
      </c>
      <c r="G22" s="39" t="str">
        <f t="shared" si="2"/>
        <v>_x001A_</v>
      </c>
      <c r="H22" s="60"/>
      <c r="I22" s="61" t="s">
        <v>6</v>
      </c>
      <c r="J22" s="74">
        <v>0</v>
      </c>
      <c r="K22" s="60" t="str">
        <f t="shared" si="3"/>
        <v>00000000</v>
      </c>
      <c r="L22" s="60">
        <f t="shared" si="4"/>
        <v>0</v>
      </c>
      <c r="M22" s="61" t="str">
        <f t="shared" si="5"/>
        <v/>
      </c>
      <c r="N22" s="131" t="s">
        <v>148</v>
      </c>
      <c r="O22" s="5"/>
      <c r="Q22" s="24"/>
      <c r="W22" s="1"/>
    </row>
    <row r="23" spans="1:23">
      <c r="A23" s="4"/>
      <c r="B23" s="126"/>
      <c r="C23" s="31"/>
      <c r="D23" s="79" t="s">
        <v>2</v>
      </c>
      <c r="E23" s="39" t="str">
        <f t="shared" si="0"/>
        <v>00000000</v>
      </c>
      <c r="F23" s="39">
        <f t="shared" si="1"/>
        <v>0</v>
      </c>
      <c r="G23" s="39" t="str">
        <f t="shared" si="2"/>
        <v/>
      </c>
      <c r="H23" s="5"/>
      <c r="I23" s="4" t="s">
        <v>4</v>
      </c>
      <c r="J23" s="75">
        <v>0</v>
      </c>
      <c r="K23" s="5" t="str">
        <f t="shared" si="3"/>
        <v>00000000</v>
      </c>
      <c r="L23" s="5">
        <f t="shared" si="4"/>
        <v>0</v>
      </c>
      <c r="M23" s="4" t="str">
        <f t="shared" si="5"/>
        <v/>
      </c>
      <c r="N23" s="131"/>
      <c r="O23" s="5"/>
      <c r="Q23" s="24"/>
      <c r="W23" s="1"/>
    </row>
    <row r="24" spans="1:23">
      <c r="A24" s="4"/>
      <c r="B24" s="126"/>
      <c r="C24" s="31"/>
      <c r="D24" s="79" t="s">
        <v>42</v>
      </c>
      <c r="E24" s="39" t="str">
        <f t="shared" si="0"/>
        <v>00000001</v>
      </c>
      <c r="F24" s="39">
        <f t="shared" si="1"/>
        <v>1</v>
      </c>
      <c r="G24" s="39" t="str">
        <f t="shared" si="2"/>
        <v>_x0001_</v>
      </c>
      <c r="H24" s="60"/>
      <c r="I24" s="61" t="s">
        <v>1</v>
      </c>
      <c r="J24" s="74">
        <v>0</v>
      </c>
      <c r="K24" s="60" t="str">
        <f t="shared" si="3"/>
        <v>00000000</v>
      </c>
      <c r="L24" s="60">
        <f t="shared" si="4"/>
        <v>0</v>
      </c>
      <c r="M24" s="61" t="str">
        <f t="shared" si="5"/>
        <v/>
      </c>
      <c r="N24" s="131"/>
      <c r="O24" s="5"/>
      <c r="Q24" s="24"/>
      <c r="W24" s="1"/>
    </row>
    <row r="25" spans="1:23">
      <c r="A25" s="4"/>
      <c r="B25" s="126"/>
      <c r="C25" s="31"/>
      <c r="D25" s="79" t="s">
        <v>5</v>
      </c>
      <c r="E25" s="39" t="str">
        <f t="shared" si="0"/>
        <v>00000010</v>
      </c>
      <c r="F25" s="39">
        <f t="shared" si="1"/>
        <v>2</v>
      </c>
      <c r="G25" s="39" t="str">
        <f t="shared" si="2"/>
        <v>_x0002_</v>
      </c>
      <c r="H25" s="5"/>
      <c r="I25" s="4" t="s">
        <v>49</v>
      </c>
      <c r="J25" s="75">
        <v>0</v>
      </c>
      <c r="K25" s="5" t="str">
        <f t="shared" si="3"/>
        <v>00000000</v>
      </c>
      <c r="L25" s="5">
        <f t="shared" si="4"/>
        <v>0</v>
      </c>
      <c r="M25" s="4" t="str">
        <f t="shared" si="5"/>
        <v/>
      </c>
      <c r="N25" s="131"/>
      <c r="O25" s="5"/>
      <c r="Q25" s="24"/>
      <c r="W25" s="1"/>
    </row>
    <row r="26" spans="1:23">
      <c r="A26" s="4"/>
      <c r="B26" s="126"/>
      <c r="C26" s="31"/>
      <c r="D26" s="79" t="s">
        <v>2</v>
      </c>
      <c r="E26" s="39" t="str">
        <f t="shared" si="0"/>
        <v>00000000</v>
      </c>
      <c r="F26" s="39">
        <f t="shared" si="1"/>
        <v>0</v>
      </c>
      <c r="G26" s="39" t="str">
        <f t="shared" si="2"/>
        <v/>
      </c>
      <c r="H26" s="60"/>
      <c r="I26" s="61" t="s">
        <v>47</v>
      </c>
      <c r="J26" s="74">
        <v>0</v>
      </c>
      <c r="K26" s="60" t="str">
        <f t="shared" si="3"/>
        <v>00000000</v>
      </c>
      <c r="L26" s="60">
        <f t="shared" si="4"/>
        <v>0</v>
      </c>
      <c r="M26" s="61" t="str">
        <f t="shared" si="5"/>
        <v/>
      </c>
      <c r="N26" s="131"/>
      <c r="O26" s="5"/>
      <c r="Q26" s="24"/>
      <c r="W26" s="1"/>
    </row>
    <row r="27" spans="1:23">
      <c r="A27" s="4"/>
      <c r="B27" s="126"/>
      <c r="C27" s="31"/>
      <c r="D27" s="75" t="s">
        <v>2</v>
      </c>
      <c r="E27" s="5" t="str">
        <f t="shared" si="0"/>
        <v>00000000</v>
      </c>
      <c r="F27" s="5">
        <f t="shared" si="1"/>
        <v>0</v>
      </c>
      <c r="G27" s="5" t="str">
        <f t="shared" si="2"/>
        <v/>
      </c>
      <c r="H27" s="5"/>
      <c r="I27" s="4" t="s">
        <v>46</v>
      </c>
      <c r="J27" s="75">
        <v>0</v>
      </c>
      <c r="K27" s="5" t="str">
        <f t="shared" si="3"/>
        <v>00000000</v>
      </c>
      <c r="L27" s="5">
        <f t="shared" si="4"/>
        <v>0</v>
      </c>
      <c r="M27" s="4" t="str">
        <f t="shared" si="5"/>
        <v/>
      </c>
      <c r="N27" s="4"/>
      <c r="O27" s="5"/>
      <c r="Q27" s="24"/>
      <c r="W27" s="1"/>
    </row>
    <row r="28" spans="1:23">
      <c r="A28" s="4"/>
      <c r="B28" s="126"/>
      <c r="C28" s="31"/>
      <c r="D28" s="74" t="s">
        <v>2</v>
      </c>
      <c r="E28" s="60" t="str">
        <f t="shared" si="0"/>
        <v>00000000</v>
      </c>
      <c r="F28" s="60">
        <f t="shared" si="1"/>
        <v>0</v>
      </c>
      <c r="G28" s="60" t="str">
        <f t="shared" si="2"/>
        <v/>
      </c>
      <c r="H28" s="60"/>
      <c r="I28" s="61" t="s">
        <v>45</v>
      </c>
      <c r="J28" s="74">
        <v>0</v>
      </c>
      <c r="K28" s="60" t="str">
        <f t="shared" si="3"/>
        <v>00000000</v>
      </c>
      <c r="L28" s="60">
        <f t="shared" si="4"/>
        <v>0</v>
      </c>
      <c r="M28" s="61" t="str">
        <f t="shared" si="5"/>
        <v/>
      </c>
      <c r="N28" s="61"/>
      <c r="O28" s="5"/>
      <c r="Q28" s="24"/>
      <c r="W28" s="1"/>
    </row>
    <row r="29" spans="1:23">
      <c r="A29" s="4"/>
      <c r="B29" s="126"/>
      <c r="C29" s="31"/>
      <c r="D29" s="75" t="s">
        <v>16</v>
      </c>
      <c r="E29" s="5" t="str">
        <f t="shared" si="0"/>
        <v>00000101</v>
      </c>
      <c r="F29" s="5">
        <f t="shared" si="1"/>
        <v>5</v>
      </c>
      <c r="G29" s="5" t="str">
        <f t="shared" si="2"/>
        <v>_x0005_</v>
      </c>
      <c r="H29" s="5"/>
      <c r="I29" s="4" t="s">
        <v>43</v>
      </c>
      <c r="J29" s="75">
        <v>0</v>
      </c>
      <c r="K29" s="5" t="str">
        <f t="shared" si="3"/>
        <v>00000000</v>
      </c>
      <c r="L29" s="5">
        <f t="shared" si="4"/>
        <v>0</v>
      </c>
      <c r="M29" s="4" t="str">
        <f t="shared" si="5"/>
        <v/>
      </c>
      <c r="N29" s="4"/>
      <c r="O29" s="5"/>
      <c r="Q29" s="24"/>
      <c r="W29" s="1"/>
    </row>
    <row r="30" spans="1:23">
      <c r="A30" s="4"/>
      <c r="B30" s="127"/>
      <c r="C30" s="30"/>
      <c r="D30" s="74" t="s">
        <v>29</v>
      </c>
      <c r="E30" s="60" t="str">
        <f t="shared" si="0"/>
        <v>00000011</v>
      </c>
      <c r="F30" s="60">
        <f t="shared" si="1"/>
        <v>3</v>
      </c>
      <c r="G30" s="60" t="str">
        <f t="shared" si="2"/>
        <v>_x0003_</v>
      </c>
      <c r="H30" s="60"/>
      <c r="I30" s="61" t="s">
        <v>41</v>
      </c>
      <c r="J30" s="74">
        <v>0</v>
      </c>
      <c r="K30" s="60" t="str">
        <f t="shared" si="3"/>
        <v>00000000</v>
      </c>
      <c r="L30" s="60">
        <f t="shared" si="4"/>
        <v>0</v>
      </c>
      <c r="M30" s="61" t="str">
        <f t="shared" si="5"/>
        <v/>
      </c>
      <c r="N30" s="61"/>
      <c r="O30" s="5"/>
      <c r="Q30" s="24"/>
      <c r="W30" s="1"/>
    </row>
    <row r="31" spans="1:23">
      <c r="A31" s="4"/>
      <c r="B31" s="26"/>
      <c r="C31" s="83"/>
      <c r="D31" s="62" t="s">
        <v>16</v>
      </c>
      <c r="E31" s="10" t="str">
        <f t="shared" si="0"/>
        <v>00000101</v>
      </c>
      <c r="F31" s="10">
        <f t="shared" si="1"/>
        <v>5</v>
      </c>
      <c r="G31" s="10" t="str">
        <f t="shared" si="2"/>
        <v>_x0005_</v>
      </c>
      <c r="H31" s="10" t="str">
        <f>VLOOKUP(E31,'Trace 2'!$R$6:$U$11,3,FALSE)</f>
        <v>RDSR</v>
      </c>
      <c r="I31" s="11" t="str">
        <f>VLOOKUP(E31,'Trace 2'!$R$6:$U$11,4,FALSE)</f>
        <v>Read Status register</v>
      </c>
      <c r="J31" s="62" t="s">
        <v>2</v>
      </c>
      <c r="K31" s="10" t="str">
        <f t="shared" si="3"/>
        <v>00000000</v>
      </c>
      <c r="L31" s="10">
        <f t="shared" si="4"/>
        <v>0</v>
      </c>
      <c r="M31" s="11" t="str">
        <f t="shared" si="5"/>
        <v/>
      </c>
      <c r="N31" s="11"/>
      <c r="O31" s="5"/>
      <c r="Q31" s="24"/>
      <c r="W31" s="1"/>
    </row>
    <row r="32" spans="1:23" ht="93.75" customHeight="1">
      <c r="A32" s="4"/>
      <c r="B32" s="25"/>
      <c r="C32" s="18"/>
      <c r="D32" s="59" t="s">
        <v>2</v>
      </c>
      <c r="E32" s="60" t="str">
        <f t="shared" si="0"/>
        <v>00000000</v>
      </c>
      <c r="F32" s="60">
        <f t="shared" si="1"/>
        <v>0</v>
      </c>
      <c r="G32" s="60" t="str">
        <f t="shared" si="2"/>
        <v/>
      </c>
      <c r="H32" s="60"/>
      <c r="I32" s="61"/>
      <c r="J32" s="59" t="s">
        <v>2</v>
      </c>
      <c r="K32" s="60" t="str">
        <f t="shared" si="3"/>
        <v>00000000</v>
      </c>
      <c r="L32" s="60">
        <f t="shared" si="4"/>
        <v>0</v>
      </c>
      <c r="M32" s="61" t="str">
        <f t="shared" si="5"/>
        <v/>
      </c>
      <c r="N32" s="80" t="str">
        <f>"B7: SRWD: "&amp;IF(_xlfn.BITAND(HEX2DEC(J32),2^7)&gt;0,1,0)&amp;CHAR(10)&amp;
"B6-4: 0 (unused)"&amp;CHAR(10)&amp;
"B3: BP1: "&amp;IF(_xlfn.BITAND(HEX2DEC(J32),2^3)&gt;0,1,0)&amp;CHAR(10)&amp;
"B2: BP0: "&amp;IF(_xlfn.BITAND(HEX2DEC(J32),2^2)&gt;0,1,0)&amp;CHAR(10)&amp;
"B1: WEL: "&amp;IF(_xlfn.BITAND(HEX2DEC(J32),2^1)&gt;0,1,0)&amp;CHAR(10)&amp;
"B2: WIP: "&amp;IF(_xlfn.BITAND(HEX2DEC(J32),2^0)&gt;0,1,0)</f>
        <v>B7: SRWD: 0
B6-4: 0 (unused)
B3: BP1: 0
B2: BP0: 0
B1: WEL: 0
B2: WIP: 0</v>
      </c>
      <c r="O32" s="5"/>
      <c r="Q32" s="24"/>
      <c r="W32" s="1"/>
    </row>
    <row r="33" spans="1:23">
      <c r="A33" s="4"/>
      <c r="B33" s="96"/>
      <c r="C33" s="97"/>
      <c r="D33" s="108" t="s">
        <v>94</v>
      </c>
      <c r="E33" s="109" t="str">
        <f t="shared" si="0"/>
        <v>00000110</v>
      </c>
      <c r="F33" s="109">
        <f t="shared" si="1"/>
        <v>6</v>
      </c>
      <c r="G33" s="109" t="str">
        <f t="shared" si="2"/>
        <v>_x0006_</v>
      </c>
      <c r="H33" s="109" t="str">
        <f>VLOOKUP(E33,'Trace 2'!$R$6:$U$11,3,FALSE)</f>
        <v>WREN</v>
      </c>
      <c r="I33" s="110" t="str">
        <f>VLOOKUP(E33,'Trace 2'!$R$6:$U$11,4,FALSE)</f>
        <v>Write enable</v>
      </c>
      <c r="J33" s="108">
        <v>0</v>
      </c>
      <c r="K33" s="109" t="str">
        <f t="shared" si="3"/>
        <v>00000000</v>
      </c>
      <c r="L33" s="109">
        <f t="shared" si="4"/>
        <v>0</v>
      </c>
      <c r="M33" s="110" t="str">
        <f t="shared" si="5"/>
        <v/>
      </c>
      <c r="N33" s="111"/>
      <c r="O33" s="5"/>
      <c r="Q33" s="24"/>
      <c r="W33" s="1"/>
    </row>
    <row r="34" spans="1:23">
      <c r="A34" s="4"/>
      <c r="B34" s="119">
        <v>9</v>
      </c>
      <c r="C34" s="20"/>
      <c r="D34" s="74" t="s">
        <v>5</v>
      </c>
      <c r="E34" s="60" t="str">
        <f t="shared" si="0"/>
        <v>00000010</v>
      </c>
      <c r="F34" s="60">
        <f t="shared" si="1"/>
        <v>2</v>
      </c>
      <c r="G34" s="60" t="str">
        <f t="shared" si="2"/>
        <v>_x0002_</v>
      </c>
      <c r="H34" s="60" t="str">
        <f>VLOOKUP(E34,'Trace 2'!$R$6:$U$11,3,FALSE)</f>
        <v>WRITE</v>
      </c>
      <c r="I34" s="61" t="str">
        <f>VLOOKUP(E34,'Trace 2'!$R$6:$U$11,4,FALSE)</f>
        <v>Write to Memory array</v>
      </c>
      <c r="J34" s="74">
        <v>0</v>
      </c>
      <c r="K34" s="60" t="str">
        <f t="shared" si="3"/>
        <v>00000000</v>
      </c>
      <c r="L34" s="60">
        <f t="shared" si="4"/>
        <v>0</v>
      </c>
      <c r="M34" s="61" t="str">
        <f t="shared" si="5"/>
        <v/>
      </c>
      <c r="N34" s="115" t="str">
        <f>"Write to 0x"&amp;D35&amp;D36</f>
        <v>Write to 0x0052</v>
      </c>
      <c r="O34" s="5"/>
      <c r="Q34" s="24"/>
      <c r="W34" s="1"/>
    </row>
    <row r="35" spans="1:23">
      <c r="A35" s="4"/>
      <c r="B35" s="119"/>
      <c r="C35" s="20"/>
      <c r="D35" s="75" t="s">
        <v>2</v>
      </c>
      <c r="E35" s="5" t="str">
        <f t="shared" si="0"/>
        <v>00000000</v>
      </c>
      <c r="F35" s="5">
        <f t="shared" si="1"/>
        <v>0</v>
      </c>
      <c r="G35" s="5" t="str">
        <f t="shared" si="2"/>
        <v/>
      </c>
      <c r="H35" s="5">
        <f>HEX2DEC(D35)</f>
        <v>0</v>
      </c>
      <c r="I35" s="4" t="s">
        <v>28</v>
      </c>
      <c r="J35" s="75">
        <v>0</v>
      </c>
      <c r="K35" s="5" t="str">
        <f t="shared" si="3"/>
        <v>00000000</v>
      </c>
      <c r="L35" s="5">
        <f t="shared" si="4"/>
        <v>0</v>
      </c>
      <c r="M35" s="4" t="str">
        <f t="shared" si="5"/>
        <v/>
      </c>
      <c r="N35" s="115"/>
      <c r="O35" s="5"/>
      <c r="Q35" s="24"/>
      <c r="W35" s="1"/>
    </row>
    <row r="36" spans="1:23">
      <c r="A36" s="4"/>
      <c r="B36" s="119"/>
      <c r="C36" s="20"/>
      <c r="D36" s="74" t="s">
        <v>90</v>
      </c>
      <c r="E36" s="60" t="str">
        <f t="shared" si="0"/>
        <v>01010010</v>
      </c>
      <c r="F36" s="60">
        <f t="shared" si="1"/>
        <v>82</v>
      </c>
      <c r="G36" s="60" t="str">
        <f t="shared" si="2"/>
        <v>R</v>
      </c>
      <c r="H36" s="60">
        <f>HEX2DEC(D36)</f>
        <v>82</v>
      </c>
      <c r="I36" s="61" t="s">
        <v>27</v>
      </c>
      <c r="J36" s="74">
        <v>0</v>
      </c>
      <c r="K36" s="60" t="str">
        <f t="shared" si="3"/>
        <v>00000000</v>
      </c>
      <c r="L36" s="60">
        <f t="shared" si="4"/>
        <v>0</v>
      </c>
      <c r="M36" s="61" t="str">
        <f t="shared" si="5"/>
        <v/>
      </c>
      <c r="N36" s="115"/>
      <c r="O36" s="5"/>
      <c r="Q36" s="24"/>
      <c r="W36" s="1"/>
    </row>
    <row r="37" spans="1:23">
      <c r="A37" s="4"/>
      <c r="B37" s="119"/>
      <c r="C37" s="20"/>
      <c r="D37" s="75" t="s">
        <v>147</v>
      </c>
      <c r="E37" s="5" t="str">
        <f t="shared" si="0"/>
        <v>10101011</v>
      </c>
      <c r="F37" s="5">
        <f t="shared" si="1"/>
        <v>171</v>
      </c>
      <c r="G37" s="5" t="str">
        <f t="shared" si="2"/>
        <v>«</v>
      </c>
      <c r="H37" s="5"/>
      <c r="I37" s="4" t="s">
        <v>26</v>
      </c>
      <c r="J37" s="75">
        <v>0</v>
      </c>
      <c r="K37" s="5" t="str">
        <f t="shared" si="3"/>
        <v>00000000</v>
      </c>
      <c r="L37" s="5">
        <f t="shared" si="4"/>
        <v>0</v>
      </c>
      <c r="M37" s="4" t="str">
        <f t="shared" si="5"/>
        <v/>
      </c>
      <c r="N37" s="4"/>
      <c r="O37" s="5"/>
      <c r="Q37" s="24"/>
      <c r="W37" s="1"/>
    </row>
    <row r="38" spans="1:23">
      <c r="A38" s="4"/>
      <c r="B38" s="119"/>
      <c r="C38" s="20"/>
      <c r="D38" s="74" t="s">
        <v>2</v>
      </c>
      <c r="E38" s="60" t="str">
        <f t="shared" si="0"/>
        <v>00000000</v>
      </c>
      <c r="F38" s="60">
        <f t="shared" si="1"/>
        <v>0</v>
      </c>
      <c r="G38" s="60" t="str">
        <f t="shared" si="2"/>
        <v/>
      </c>
      <c r="H38" s="60"/>
      <c r="I38" s="61" t="s">
        <v>25</v>
      </c>
      <c r="J38" s="74">
        <v>0</v>
      </c>
      <c r="K38" s="60" t="str">
        <f t="shared" si="3"/>
        <v>00000000</v>
      </c>
      <c r="L38" s="60">
        <f t="shared" si="4"/>
        <v>0</v>
      </c>
      <c r="M38" s="61" t="str">
        <f t="shared" si="5"/>
        <v/>
      </c>
      <c r="N38" s="61"/>
      <c r="O38" s="5"/>
      <c r="Q38" s="24"/>
      <c r="W38" s="1"/>
    </row>
    <row r="39" spans="1:23">
      <c r="A39" s="4"/>
      <c r="B39" s="119"/>
      <c r="C39" s="20"/>
      <c r="D39" s="75" t="s">
        <v>175</v>
      </c>
      <c r="E39" s="5" t="str">
        <f t="shared" si="0"/>
        <v>00000100</v>
      </c>
      <c r="F39" s="5">
        <f t="shared" si="1"/>
        <v>4</v>
      </c>
      <c r="G39" s="5" t="str">
        <f t="shared" si="2"/>
        <v>_x0004_</v>
      </c>
      <c r="H39" s="5"/>
      <c r="I39" s="4" t="s">
        <v>24</v>
      </c>
      <c r="J39" s="75">
        <v>0</v>
      </c>
      <c r="K39" s="5" t="str">
        <f t="shared" si="3"/>
        <v>00000000</v>
      </c>
      <c r="L39" s="5">
        <f t="shared" si="4"/>
        <v>0</v>
      </c>
      <c r="M39" s="4" t="str">
        <f t="shared" si="5"/>
        <v/>
      </c>
      <c r="N39" s="4"/>
      <c r="O39" s="5"/>
      <c r="Q39" s="24"/>
      <c r="W39" s="1"/>
    </row>
    <row r="40" spans="1:23">
      <c r="A40" s="4"/>
      <c r="B40" s="120"/>
      <c r="C40" s="19"/>
      <c r="D40" s="74" t="s">
        <v>146</v>
      </c>
      <c r="E40" s="60" t="str">
        <f t="shared" si="0"/>
        <v>11111010</v>
      </c>
      <c r="F40" s="60">
        <f t="shared" si="1"/>
        <v>250</v>
      </c>
      <c r="G40" s="60" t="str">
        <f t="shared" si="2"/>
        <v>ú</v>
      </c>
      <c r="H40" s="60"/>
      <c r="I40" s="61" t="s">
        <v>22</v>
      </c>
      <c r="J40" s="74">
        <v>0</v>
      </c>
      <c r="K40" s="60" t="str">
        <f t="shared" si="3"/>
        <v>00000000</v>
      </c>
      <c r="L40" s="60">
        <f t="shared" si="4"/>
        <v>0</v>
      </c>
      <c r="M40" s="61" t="str">
        <f t="shared" si="5"/>
        <v/>
      </c>
      <c r="N40" s="61"/>
      <c r="O40" s="5"/>
      <c r="Q40" s="24"/>
      <c r="W40" s="1"/>
    </row>
    <row r="41" spans="1:23">
      <c r="A41" s="4"/>
      <c r="B41" s="26"/>
      <c r="C41" s="83"/>
      <c r="D41" s="62" t="s">
        <v>16</v>
      </c>
      <c r="E41" s="10" t="str">
        <f t="shared" si="0"/>
        <v>00000101</v>
      </c>
      <c r="F41" s="10">
        <f t="shared" si="1"/>
        <v>5</v>
      </c>
      <c r="G41" s="10" t="str">
        <f t="shared" si="2"/>
        <v>_x0005_</v>
      </c>
      <c r="H41" s="10" t="str">
        <f>VLOOKUP(E41,'Trace 2'!$R$6:$U$11,3,FALSE)</f>
        <v>RDSR</v>
      </c>
      <c r="I41" s="11" t="str">
        <f>VLOOKUP(E41,'Trace 2'!$R$6:$U$11,4,FALSE)</f>
        <v>Read Status register</v>
      </c>
      <c r="J41" s="62" t="s">
        <v>2</v>
      </c>
      <c r="K41" s="10" t="str">
        <f t="shared" si="3"/>
        <v>00000000</v>
      </c>
      <c r="L41" s="10">
        <f t="shared" si="4"/>
        <v>0</v>
      </c>
      <c r="M41" s="11" t="str">
        <f t="shared" si="5"/>
        <v/>
      </c>
      <c r="N41" s="11"/>
      <c r="O41" s="5"/>
      <c r="Q41" s="24"/>
      <c r="W41" s="1"/>
    </row>
    <row r="42" spans="1:23" ht="93.75" customHeight="1">
      <c r="A42" s="4"/>
      <c r="B42" s="25"/>
      <c r="C42" s="18"/>
      <c r="D42" s="66" t="s">
        <v>2</v>
      </c>
      <c r="E42" s="67" t="str">
        <f t="shared" si="0"/>
        <v>00000000</v>
      </c>
      <c r="F42" s="67">
        <f t="shared" si="1"/>
        <v>0</v>
      </c>
      <c r="G42" s="67" t="str">
        <f t="shared" si="2"/>
        <v/>
      </c>
      <c r="H42" s="67"/>
      <c r="I42" s="68"/>
      <c r="J42" s="66" t="s">
        <v>2</v>
      </c>
      <c r="K42" s="67" t="str">
        <f t="shared" si="3"/>
        <v>00000000</v>
      </c>
      <c r="L42" s="67">
        <f t="shared" si="4"/>
        <v>0</v>
      </c>
      <c r="M42" s="68" t="str">
        <f t="shared" si="5"/>
        <v/>
      </c>
      <c r="N42" s="81" t="str">
        <f>"B7: SRWD: "&amp;IF(_xlfn.BITAND(HEX2DEC(J42),2^7)&gt;0,1,0)&amp;CHAR(10)&amp;
"B6-4: 0 (unused)"&amp;CHAR(10)&amp;
"B3: BP1: "&amp;IF(_xlfn.BITAND(HEX2DEC(J42),2^3)&gt;0,1,0)&amp;CHAR(10)&amp;
"B2: BP0: "&amp;IF(_xlfn.BITAND(HEX2DEC(J42),2^2)&gt;0,1,0)&amp;CHAR(10)&amp;
"B1: WEL: "&amp;IF(_xlfn.BITAND(HEX2DEC(J42),2^1)&gt;0,1,0)&amp;CHAR(10)&amp;
"B2: WIP: "&amp;IF(_xlfn.BITAND(HEX2DEC(J42),2^0)&gt;0,1,0)</f>
        <v>B7: SRWD: 0
B6-4: 0 (unused)
B3: BP1: 0
B2: BP0: 0
B1: WEL: 0
B2: WIP: 0</v>
      </c>
      <c r="O42" s="5"/>
      <c r="Q42" s="24"/>
      <c r="W42" s="1"/>
    </row>
    <row r="43" spans="1:23">
      <c r="A43" s="4"/>
      <c r="B43" s="26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6"/>
      <c r="N43" s="15"/>
      <c r="O43" s="3"/>
      <c r="V43" s="2"/>
      <c r="W43" s="1"/>
    </row>
    <row r="44" spans="1:23" ht="18" customHeight="1">
      <c r="A44" s="4"/>
      <c r="B44" s="122" t="s">
        <v>160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3"/>
      <c r="V44" s="2"/>
      <c r="W44" s="1"/>
    </row>
    <row r="45" spans="1:23">
      <c r="A45" s="4"/>
      <c r="B45" s="25"/>
      <c r="C45" s="6"/>
      <c r="D45" s="37"/>
      <c r="E45" s="37"/>
      <c r="F45" s="37"/>
      <c r="G45" s="37"/>
      <c r="H45" s="37"/>
      <c r="I45" s="37"/>
      <c r="J45" s="37"/>
      <c r="K45" s="37"/>
      <c r="L45" s="37"/>
      <c r="M45" s="38"/>
      <c r="N45" s="37"/>
      <c r="O45" s="3"/>
      <c r="V45" s="2"/>
      <c r="W45" s="1"/>
    </row>
    <row r="46" spans="1:23" ht="49.5" customHeight="1" thickBot="1">
      <c r="A46" s="4"/>
      <c r="B46" s="28" t="s">
        <v>131</v>
      </c>
      <c r="C46" s="29" t="s">
        <v>132</v>
      </c>
      <c r="D46" s="69" t="s">
        <v>130</v>
      </c>
      <c r="E46" s="69" t="s">
        <v>129</v>
      </c>
      <c r="F46" s="69" t="s">
        <v>128</v>
      </c>
      <c r="G46" s="69" t="s">
        <v>127</v>
      </c>
      <c r="H46" s="69" t="s">
        <v>126</v>
      </c>
      <c r="I46" s="70" t="s">
        <v>125</v>
      </c>
      <c r="J46" s="69" t="s">
        <v>124</v>
      </c>
      <c r="K46" s="69" t="s">
        <v>123</v>
      </c>
      <c r="L46" s="69" t="s">
        <v>122</v>
      </c>
      <c r="M46" s="69" t="s">
        <v>121</v>
      </c>
      <c r="N46" s="70" t="s">
        <v>120</v>
      </c>
      <c r="O46" s="4"/>
      <c r="U46" s="2"/>
      <c r="V46" s="2"/>
      <c r="W46" s="1"/>
    </row>
    <row r="47" spans="1:23">
      <c r="A47" s="4"/>
      <c r="B47" s="101"/>
      <c r="C47" s="102"/>
      <c r="D47" s="103" t="s">
        <v>94</v>
      </c>
      <c r="E47" s="104" t="str">
        <f t="shared" ref="E47:E110" si="7">HEX2BIN(D47,8)</f>
        <v>00000110</v>
      </c>
      <c r="F47" s="104">
        <f t="shared" ref="F47:F110" si="8">HEX2DEC(D47)</f>
        <v>6</v>
      </c>
      <c r="G47" s="104" t="str">
        <f t="shared" ref="G47:G110" si="9">IF(NOT(ISERROR(CHAR(F47))),CHAR(F47),"")</f>
        <v>_x0006_</v>
      </c>
      <c r="H47" s="104" t="str">
        <f>VLOOKUP(E47,'Trace 2'!$R$6:$U$11,3,FALSE)</f>
        <v>WREN</v>
      </c>
      <c r="I47" s="105" t="str">
        <f>VLOOKUP(E47,'Trace 2'!$R$6:$U$11,4,FALSE)</f>
        <v>Write enable</v>
      </c>
      <c r="J47" s="103">
        <v>0</v>
      </c>
      <c r="K47" s="104" t="str">
        <f t="shared" ref="K47:K110" si="10">HEX2BIN(J47,8)</f>
        <v>00000000</v>
      </c>
      <c r="L47" s="104">
        <f t="shared" ref="L47:L110" si="11">HEX2DEC(J47)</f>
        <v>0</v>
      </c>
      <c r="M47" s="105" t="str">
        <f t="shared" ref="M47:M110" si="12">IF(NOT(ISERROR(CHAR(L47))),CHAR(L47),"")</f>
        <v/>
      </c>
      <c r="N47" s="95"/>
      <c r="O47" s="5"/>
      <c r="Q47" s="24"/>
      <c r="W47" s="1"/>
    </row>
    <row r="48" spans="1:23">
      <c r="A48" s="4"/>
      <c r="B48" s="126">
        <v>11</v>
      </c>
      <c r="C48" s="31"/>
      <c r="D48" s="74" t="s">
        <v>5</v>
      </c>
      <c r="E48" s="60" t="str">
        <f t="shared" si="7"/>
        <v>00000010</v>
      </c>
      <c r="F48" s="60">
        <f t="shared" si="8"/>
        <v>2</v>
      </c>
      <c r="G48" s="60" t="str">
        <f t="shared" si="9"/>
        <v>_x0002_</v>
      </c>
      <c r="H48" s="60" t="str">
        <f>VLOOKUP(E48,'Trace 2'!$R$6:$U$11,3,FALSE)</f>
        <v>WRITE</v>
      </c>
      <c r="I48" s="61" t="str">
        <f>VLOOKUP(E48,'Trace 2'!$R$6:$U$11,4,FALSE)</f>
        <v>Write to Memory array</v>
      </c>
      <c r="J48" s="74">
        <v>0</v>
      </c>
      <c r="K48" s="60" t="str">
        <f t="shared" si="10"/>
        <v>00000000</v>
      </c>
      <c r="L48" s="60">
        <f t="shared" si="11"/>
        <v>0</v>
      </c>
      <c r="M48" s="61" t="str">
        <f t="shared" si="12"/>
        <v/>
      </c>
      <c r="N48" s="115" t="str">
        <f>"Write to 0x"&amp;D49&amp;D50</f>
        <v>Write to 0x0080</v>
      </c>
      <c r="O48" s="5"/>
      <c r="Q48" s="24"/>
      <c r="W48" s="1"/>
    </row>
    <row r="49" spans="1:23">
      <c r="A49" s="4"/>
      <c r="B49" s="126"/>
      <c r="C49" s="31"/>
      <c r="D49" s="75" t="s">
        <v>2</v>
      </c>
      <c r="E49" s="5" t="str">
        <f t="shared" si="7"/>
        <v>00000000</v>
      </c>
      <c r="F49" s="5">
        <f t="shared" si="8"/>
        <v>0</v>
      </c>
      <c r="G49" s="5" t="str">
        <f t="shared" si="9"/>
        <v/>
      </c>
      <c r="H49" s="5">
        <f>HEX2DEC(D49)</f>
        <v>0</v>
      </c>
      <c r="I49" s="4" t="s">
        <v>28</v>
      </c>
      <c r="J49" s="75">
        <v>0</v>
      </c>
      <c r="K49" s="5" t="str">
        <f t="shared" si="10"/>
        <v>00000000</v>
      </c>
      <c r="L49" s="5">
        <f t="shared" si="11"/>
        <v>0</v>
      </c>
      <c r="M49" s="4" t="str">
        <f t="shared" si="12"/>
        <v/>
      </c>
      <c r="N49" s="115"/>
      <c r="O49" s="5"/>
      <c r="Q49" s="24"/>
      <c r="W49" s="1"/>
    </row>
    <row r="50" spans="1:23">
      <c r="A50" s="4"/>
      <c r="B50" s="126"/>
      <c r="C50" s="31"/>
      <c r="D50" s="74" t="s">
        <v>176</v>
      </c>
      <c r="E50" s="60" t="str">
        <f t="shared" si="7"/>
        <v>10000000</v>
      </c>
      <c r="F50" s="60">
        <f t="shared" si="8"/>
        <v>128</v>
      </c>
      <c r="G50" s="60" t="str">
        <f t="shared" si="9"/>
        <v>€</v>
      </c>
      <c r="H50" s="60">
        <f>HEX2DEC(D50)</f>
        <v>128</v>
      </c>
      <c r="I50" s="61" t="s">
        <v>27</v>
      </c>
      <c r="J50" s="74">
        <v>0</v>
      </c>
      <c r="K50" s="60" t="str">
        <f t="shared" si="10"/>
        <v>00000000</v>
      </c>
      <c r="L50" s="60">
        <f t="shared" si="11"/>
        <v>0</v>
      </c>
      <c r="M50" s="61" t="str">
        <f t="shared" si="12"/>
        <v/>
      </c>
      <c r="N50" s="115"/>
      <c r="O50" s="5"/>
      <c r="Q50" s="24"/>
      <c r="W50" s="1"/>
    </row>
    <row r="51" spans="1:23">
      <c r="A51" s="4"/>
      <c r="B51" s="126"/>
      <c r="C51" s="31"/>
      <c r="D51" s="75" t="s">
        <v>2</v>
      </c>
      <c r="E51" s="5" t="str">
        <f t="shared" si="7"/>
        <v>00000000</v>
      </c>
      <c r="F51" s="5">
        <f t="shared" si="8"/>
        <v>0</v>
      </c>
      <c r="G51" s="5" t="str">
        <f t="shared" si="9"/>
        <v/>
      </c>
      <c r="H51" s="5"/>
      <c r="I51" s="4" t="s">
        <v>26</v>
      </c>
      <c r="J51" s="75">
        <v>0</v>
      </c>
      <c r="K51" s="5" t="str">
        <f t="shared" si="10"/>
        <v>00000000</v>
      </c>
      <c r="L51" s="5">
        <f t="shared" si="11"/>
        <v>0</v>
      </c>
      <c r="M51" s="4" t="str">
        <f t="shared" si="12"/>
        <v/>
      </c>
      <c r="N51" s="4"/>
      <c r="O51" s="5"/>
      <c r="Q51" s="24"/>
      <c r="R51" s="12"/>
      <c r="S51" s="12"/>
      <c r="T51" s="12"/>
      <c r="U51" s="12"/>
      <c r="V51" s="12"/>
      <c r="W51" s="1"/>
    </row>
    <row r="52" spans="1:23">
      <c r="A52" s="4"/>
      <c r="B52" s="126"/>
      <c r="C52" s="31"/>
      <c r="D52" s="74" t="s">
        <v>2</v>
      </c>
      <c r="E52" s="60" t="str">
        <f t="shared" si="7"/>
        <v>00000000</v>
      </c>
      <c r="F52" s="60">
        <f t="shared" si="8"/>
        <v>0</v>
      </c>
      <c r="G52" s="60" t="str">
        <f t="shared" si="9"/>
        <v/>
      </c>
      <c r="H52" s="60"/>
      <c r="I52" s="61" t="s">
        <v>25</v>
      </c>
      <c r="J52" s="74">
        <v>0</v>
      </c>
      <c r="K52" s="60" t="str">
        <f t="shared" si="10"/>
        <v>00000000</v>
      </c>
      <c r="L52" s="60">
        <f t="shared" si="11"/>
        <v>0</v>
      </c>
      <c r="M52" s="61" t="str">
        <f t="shared" si="12"/>
        <v/>
      </c>
      <c r="N52" s="61"/>
      <c r="O52" s="5"/>
      <c r="Q52" s="24"/>
      <c r="R52" s="12"/>
      <c r="S52" s="12"/>
      <c r="T52" s="12"/>
      <c r="U52" s="12"/>
      <c r="V52" s="12"/>
      <c r="W52" s="1"/>
    </row>
    <row r="53" spans="1:23">
      <c r="A53" s="4"/>
      <c r="B53" s="126"/>
      <c r="C53" s="31"/>
      <c r="D53" s="75" t="s">
        <v>2</v>
      </c>
      <c r="E53" s="5" t="str">
        <f t="shared" si="7"/>
        <v>00000000</v>
      </c>
      <c r="F53" s="5">
        <f t="shared" si="8"/>
        <v>0</v>
      </c>
      <c r="G53" s="5" t="str">
        <f t="shared" si="9"/>
        <v/>
      </c>
      <c r="H53" s="5"/>
      <c r="I53" s="4" t="s">
        <v>24</v>
      </c>
      <c r="J53" s="75">
        <v>0</v>
      </c>
      <c r="K53" s="5" t="str">
        <f t="shared" si="10"/>
        <v>00000000</v>
      </c>
      <c r="L53" s="5">
        <f t="shared" si="11"/>
        <v>0</v>
      </c>
      <c r="M53" s="4" t="str">
        <f t="shared" si="12"/>
        <v/>
      </c>
      <c r="N53" s="4"/>
      <c r="O53" s="5"/>
      <c r="Q53" s="24"/>
      <c r="R53" s="12"/>
      <c r="S53" s="12"/>
      <c r="T53" s="12"/>
      <c r="U53" s="12"/>
      <c r="V53" s="12"/>
      <c r="W53" s="1"/>
    </row>
    <row r="54" spans="1:23">
      <c r="A54" s="4"/>
      <c r="B54" s="126"/>
      <c r="C54" s="31"/>
      <c r="D54" s="74" t="s">
        <v>2</v>
      </c>
      <c r="E54" s="60" t="str">
        <f t="shared" si="7"/>
        <v>00000000</v>
      </c>
      <c r="F54" s="60">
        <f t="shared" si="8"/>
        <v>0</v>
      </c>
      <c r="G54" s="60" t="str">
        <f t="shared" si="9"/>
        <v/>
      </c>
      <c r="H54" s="60"/>
      <c r="I54" s="61" t="s">
        <v>22</v>
      </c>
      <c r="J54" s="74">
        <v>0</v>
      </c>
      <c r="K54" s="60" t="str">
        <f t="shared" si="10"/>
        <v>00000000</v>
      </c>
      <c r="L54" s="60">
        <f t="shared" si="11"/>
        <v>0</v>
      </c>
      <c r="M54" s="61" t="str">
        <f t="shared" si="12"/>
        <v/>
      </c>
      <c r="N54" s="61"/>
      <c r="O54" s="5"/>
      <c r="Q54" s="24"/>
      <c r="R54" s="12"/>
      <c r="S54" s="12"/>
      <c r="T54" s="12"/>
      <c r="U54" s="12"/>
      <c r="V54" s="12"/>
      <c r="W54" s="1"/>
    </row>
    <row r="55" spans="1:23">
      <c r="A55" s="4"/>
      <c r="B55" s="126"/>
      <c r="C55" s="31"/>
      <c r="D55" s="75" t="s">
        <v>2</v>
      </c>
      <c r="E55" s="5" t="str">
        <f t="shared" si="7"/>
        <v>00000000</v>
      </c>
      <c r="F55" s="5">
        <f t="shared" si="8"/>
        <v>0</v>
      </c>
      <c r="G55" s="5" t="str">
        <f t="shared" si="9"/>
        <v/>
      </c>
      <c r="H55" s="5"/>
      <c r="I55" s="4" t="s">
        <v>20</v>
      </c>
      <c r="J55" s="75">
        <v>0</v>
      </c>
      <c r="K55" s="5" t="str">
        <f t="shared" si="10"/>
        <v>00000000</v>
      </c>
      <c r="L55" s="5">
        <f t="shared" si="11"/>
        <v>0</v>
      </c>
      <c r="M55" s="4" t="str">
        <f t="shared" si="12"/>
        <v/>
      </c>
      <c r="N55" s="4"/>
      <c r="O55" s="5"/>
      <c r="Q55" s="24"/>
      <c r="W55" s="1"/>
    </row>
    <row r="56" spans="1:23">
      <c r="A56" s="4"/>
      <c r="B56" s="126"/>
      <c r="C56" s="31"/>
      <c r="D56" s="74" t="s">
        <v>2</v>
      </c>
      <c r="E56" s="60" t="str">
        <f t="shared" si="7"/>
        <v>00000000</v>
      </c>
      <c r="F56" s="60">
        <f t="shared" si="8"/>
        <v>0</v>
      </c>
      <c r="G56" s="60" t="str">
        <f t="shared" si="9"/>
        <v/>
      </c>
      <c r="H56" s="60"/>
      <c r="I56" s="61" t="s">
        <v>19</v>
      </c>
      <c r="J56" s="74">
        <v>0</v>
      </c>
      <c r="K56" s="60" t="str">
        <f t="shared" si="10"/>
        <v>00000000</v>
      </c>
      <c r="L56" s="60">
        <f t="shared" si="11"/>
        <v>0</v>
      </c>
      <c r="M56" s="61" t="str">
        <f t="shared" si="12"/>
        <v/>
      </c>
      <c r="N56" s="61"/>
      <c r="O56" s="5"/>
      <c r="Q56" s="24"/>
      <c r="W56" s="1"/>
    </row>
    <row r="57" spans="1:23">
      <c r="A57" s="4"/>
      <c r="B57" s="126"/>
      <c r="C57" s="31"/>
      <c r="D57" s="75" t="s">
        <v>2</v>
      </c>
      <c r="E57" s="5" t="str">
        <f t="shared" si="7"/>
        <v>00000000</v>
      </c>
      <c r="F57" s="5">
        <f t="shared" si="8"/>
        <v>0</v>
      </c>
      <c r="G57" s="5" t="str">
        <f t="shared" si="9"/>
        <v/>
      </c>
      <c r="H57" s="5"/>
      <c r="I57" s="4" t="s">
        <v>18</v>
      </c>
      <c r="J57" s="75">
        <v>0</v>
      </c>
      <c r="K57" s="5" t="str">
        <f t="shared" si="10"/>
        <v>00000000</v>
      </c>
      <c r="L57" s="5">
        <f t="shared" si="11"/>
        <v>0</v>
      </c>
      <c r="M57" s="4" t="str">
        <f t="shared" si="12"/>
        <v/>
      </c>
      <c r="N57" s="4"/>
      <c r="O57" s="5"/>
      <c r="Q57" s="24"/>
      <c r="W57" s="1"/>
    </row>
    <row r="58" spans="1:23">
      <c r="A58" s="4"/>
      <c r="B58" s="126"/>
      <c r="C58" s="31"/>
      <c r="D58" s="74" t="s">
        <v>2</v>
      </c>
      <c r="E58" s="60" t="str">
        <f t="shared" si="7"/>
        <v>00000000</v>
      </c>
      <c r="F58" s="60">
        <f t="shared" si="8"/>
        <v>0</v>
      </c>
      <c r="G58" s="60" t="str">
        <f t="shared" si="9"/>
        <v/>
      </c>
      <c r="H58" s="60"/>
      <c r="I58" s="61" t="s">
        <v>17</v>
      </c>
      <c r="J58" s="74">
        <v>0</v>
      </c>
      <c r="K58" s="60" t="str">
        <f t="shared" si="10"/>
        <v>00000000</v>
      </c>
      <c r="L58" s="60">
        <f t="shared" si="11"/>
        <v>0</v>
      </c>
      <c r="M58" s="61" t="str">
        <f t="shared" si="12"/>
        <v/>
      </c>
      <c r="N58" s="61"/>
      <c r="O58" s="5"/>
      <c r="Q58" s="24"/>
      <c r="W58" s="1"/>
    </row>
    <row r="59" spans="1:23">
      <c r="A59" s="4"/>
      <c r="B59" s="126"/>
      <c r="C59" s="31"/>
      <c r="D59" s="75" t="s">
        <v>2</v>
      </c>
      <c r="E59" s="5" t="str">
        <f t="shared" si="7"/>
        <v>00000000</v>
      </c>
      <c r="F59" s="5">
        <f t="shared" si="8"/>
        <v>0</v>
      </c>
      <c r="G59" s="5" t="str">
        <f t="shared" si="9"/>
        <v/>
      </c>
      <c r="H59" s="5"/>
      <c r="I59" s="4" t="s">
        <v>15</v>
      </c>
      <c r="J59" s="75">
        <v>0</v>
      </c>
      <c r="K59" s="5" t="str">
        <f t="shared" si="10"/>
        <v>00000000</v>
      </c>
      <c r="L59" s="5">
        <f t="shared" si="11"/>
        <v>0</v>
      </c>
      <c r="M59" s="4" t="str">
        <f t="shared" si="12"/>
        <v/>
      </c>
      <c r="N59" s="4"/>
      <c r="O59" s="5"/>
      <c r="Q59" s="24"/>
      <c r="W59" s="1"/>
    </row>
    <row r="60" spans="1:23">
      <c r="A60" s="4"/>
      <c r="B60" s="127"/>
      <c r="C60" s="30"/>
      <c r="D60" s="74" t="s">
        <v>2</v>
      </c>
      <c r="E60" s="60" t="str">
        <f t="shared" si="7"/>
        <v>00000000</v>
      </c>
      <c r="F60" s="60">
        <f t="shared" si="8"/>
        <v>0</v>
      </c>
      <c r="G60" s="60" t="str">
        <f t="shared" si="9"/>
        <v/>
      </c>
      <c r="H60" s="60"/>
      <c r="I60" s="61" t="s">
        <v>13</v>
      </c>
      <c r="J60" s="74">
        <v>0</v>
      </c>
      <c r="K60" s="60" t="str">
        <f t="shared" si="10"/>
        <v>00000000</v>
      </c>
      <c r="L60" s="60">
        <f t="shared" si="11"/>
        <v>0</v>
      </c>
      <c r="M60" s="61" t="str">
        <f t="shared" si="12"/>
        <v/>
      </c>
      <c r="N60" s="61"/>
      <c r="O60" s="5"/>
      <c r="Q60" s="24"/>
      <c r="W60" s="1"/>
    </row>
    <row r="61" spans="1:23">
      <c r="A61" s="4"/>
      <c r="B61" s="84"/>
      <c r="C61" s="83"/>
      <c r="D61" s="62" t="s">
        <v>16</v>
      </c>
      <c r="E61" s="10" t="str">
        <f t="shared" si="7"/>
        <v>00000101</v>
      </c>
      <c r="F61" s="10">
        <f t="shared" si="8"/>
        <v>5</v>
      </c>
      <c r="G61" s="10" t="str">
        <f t="shared" si="9"/>
        <v>_x0005_</v>
      </c>
      <c r="H61" s="10" t="str">
        <f>VLOOKUP(E61,'Trace 2'!$R$6:$U$11,3,FALSE)</f>
        <v>RDSR</v>
      </c>
      <c r="I61" s="11" t="str">
        <f>VLOOKUP(E61,'Trace 2'!$R$6:$U$11,4,FALSE)</f>
        <v>Read Status register</v>
      </c>
      <c r="J61" s="62" t="s">
        <v>2</v>
      </c>
      <c r="K61" s="10" t="str">
        <f t="shared" si="10"/>
        <v>00000000</v>
      </c>
      <c r="L61" s="10">
        <f t="shared" si="11"/>
        <v>0</v>
      </c>
      <c r="M61" s="11" t="str">
        <f t="shared" si="12"/>
        <v/>
      </c>
      <c r="N61" s="11"/>
      <c r="O61" s="5"/>
      <c r="Q61" s="24"/>
      <c r="W61" s="1"/>
    </row>
    <row r="62" spans="1:23" ht="93.75" customHeight="1">
      <c r="A62" s="4"/>
      <c r="B62" s="85"/>
      <c r="C62" s="18"/>
      <c r="D62" s="59" t="s">
        <v>2</v>
      </c>
      <c r="E62" s="60" t="str">
        <f t="shared" si="7"/>
        <v>00000000</v>
      </c>
      <c r="F62" s="60">
        <f t="shared" si="8"/>
        <v>0</v>
      </c>
      <c r="G62" s="60" t="str">
        <f t="shared" si="9"/>
        <v/>
      </c>
      <c r="H62" s="60"/>
      <c r="I62" s="61"/>
      <c r="J62" s="59" t="s">
        <v>2</v>
      </c>
      <c r="K62" s="60" t="str">
        <f t="shared" si="10"/>
        <v>00000000</v>
      </c>
      <c r="L62" s="60">
        <f t="shared" si="11"/>
        <v>0</v>
      </c>
      <c r="M62" s="61" t="str">
        <f t="shared" si="12"/>
        <v/>
      </c>
      <c r="N62" s="80" t="str">
        <f>"B7: SRWD: "&amp;IF(_xlfn.BITAND(HEX2DEC(J62),2^7)&gt;0,1,0)&amp;CHAR(10)&amp;
"B6-4: 0 (unused)"&amp;CHAR(10)&amp;
"B3: BP1: "&amp;IF(_xlfn.BITAND(HEX2DEC(J62),2^3)&gt;0,1,0)&amp;CHAR(10)&amp;
"B2: BP0: "&amp;IF(_xlfn.BITAND(HEX2DEC(J62),2^2)&gt;0,1,0)&amp;CHAR(10)&amp;
"B1: WEL: "&amp;IF(_xlfn.BITAND(HEX2DEC(J62),2^1)&gt;0,1,0)&amp;CHAR(10)&amp;
"B2: WIP: "&amp;IF(_xlfn.BITAND(HEX2DEC(J62),2^0)&gt;0,1,0)</f>
        <v>B7: SRWD: 0
B6-4: 0 (unused)
B3: BP1: 0
B2: BP0: 0
B1: WEL: 0
B2: WIP: 0</v>
      </c>
      <c r="O62" s="5"/>
      <c r="Q62" s="24"/>
      <c r="W62" s="1"/>
    </row>
    <row r="63" spans="1:23">
      <c r="A63" s="4"/>
      <c r="B63" s="112"/>
      <c r="C63" s="113"/>
      <c r="D63" s="108" t="s">
        <v>94</v>
      </c>
      <c r="E63" s="109" t="str">
        <f t="shared" si="7"/>
        <v>00000110</v>
      </c>
      <c r="F63" s="109">
        <f t="shared" si="8"/>
        <v>6</v>
      </c>
      <c r="G63" s="109" t="str">
        <f t="shared" si="9"/>
        <v>_x0006_</v>
      </c>
      <c r="H63" s="109" t="str">
        <f>VLOOKUP(E63,'Trace 2'!$R$6:$U$11,3,FALSE)</f>
        <v>WREN</v>
      </c>
      <c r="I63" s="110" t="str">
        <f>VLOOKUP(E63,'Trace 2'!$R$6:$U$11,4,FALSE)</f>
        <v>Write enable</v>
      </c>
      <c r="J63" s="108">
        <v>0</v>
      </c>
      <c r="K63" s="109" t="str">
        <f t="shared" si="10"/>
        <v>00000000</v>
      </c>
      <c r="L63" s="109">
        <f t="shared" si="11"/>
        <v>0</v>
      </c>
      <c r="M63" s="110" t="str">
        <f t="shared" si="12"/>
        <v/>
      </c>
      <c r="N63" s="111"/>
      <c r="O63" s="5"/>
      <c r="Q63" s="24"/>
      <c r="W63" s="1"/>
    </row>
    <row r="64" spans="1:23">
      <c r="A64" s="4"/>
      <c r="B64" s="126">
        <v>12</v>
      </c>
      <c r="C64" s="31"/>
      <c r="D64" s="74" t="s">
        <v>5</v>
      </c>
      <c r="E64" s="60" t="str">
        <f t="shared" si="7"/>
        <v>00000010</v>
      </c>
      <c r="F64" s="60">
        <f t="shared" si="8"/>
        <v>2</v>
      </c>
      <c r="G64" s="60" t="str">
        <f t="shared" si="9"/>
        <v>_x0002_</v>
      </c>
      <c r="H64" s="60" t="str">
        <f>VLOOKUP(E64,'Trace 2'!$R$6:$U$11,3,FALSE)</f>
        <v>WRITE</v>
      </c>
      <c r="I64" s="61" t="str">
        <f>VLOOKUP(E64,'Trace 2'!$R$6:$U$11,4,FALSE)</f>
        <v>Write to Memory array</v>
      </c>
      <c r="J64" s="74">
        <v>0</v>
      </c>
      <c r="K64" s="60" t="str">
        <f t="shared" si="10"/>
        <v>00000000</v>
      </c>
      <c r="L64" s="60">
        <f t="shared" si="11"/>
        <v>0</v>
      </c>
      <c r="M64" s="61" t="str">
        <f t="shared" si="12"/>
        <v/>
      </c>
      <c r="N64" s="115" t="str">
        <f>"Write to 0x"&amp;D65&amp;D66</f>
        <v>Write to 0x008A</v>
      </c>
      <c r="O64" s="5"/>
      <c r="Q64" s="24"/>
      <c r="W64" s="1"/>
    </row>
    <row r="65" spans="1:23">
      <c r="A65" s="4"/>
      <c r="B65" s="126"/>
      <c r="C65" s="31"/>
      <c r="D65" s="75" t="s">
        <v>2</v>
      </c>
      <c r="E65" s="5" t="str">
        <f t="shared" si="7"/>
        <v>00000000</v>
      </c>
      <c r="F65" s="5">
        <f t="shared" si="8"/>
        <v>0</v>
      </c>
      <c r="G65" s="5" t="str">
        <f t="shared" si="9"/>
        <v/>
      </c>
      <c r="H65" s="5">
        <f>HEX2DEC(D65)</f>
        <v>0</v>
      </c>
      <c r="I65" s="4" t="s">
        <v>28</v>
      </c>
      <c r="J65" s="75">
        <v>0</v>
      </c>
      <c r="K65" s="5" t="str">
        <f t="shared" si="10"/>
        <v>00000000</v>
      </c>
      <c r="L65" s="5">
        <f t="shared" si="11"/>
        <v>0</v>
      </c>
      <c r="M65" s="4" t="str">
        <f t="shared" si="12"/>
        <v/>
      </c>
      <c r="N65" s="115"/>
      <c r="O65" s="5"/>
      <c r="Q65" s="24"/>
      <c r="W65" s="1"/>
    </row>
    <row r="66" spans="1:23">
      <c r="A66" s="4"/>
      <c r="B66" s="126"/>
      <c r="C66" s="31"/>
      <c r="D66" s="74" t="s">
        <v>145</v>
      </c>
      <c r="E66" s="60" t="str">
        <f t="shared" si="7"/>
        <v>10001010</v>
      </c>
      <c r="F66" s="60">
        <f t="shared" si="8"/>
        <v>138</v>
      </c>
      <c r="G66" s="60" t="str">
        <f t="shared" si="9"/>
        <v>Š</v>
      </c>
      <c r="H66" s="60">
        <f>HEX2DEC(D66)</f>
        <v>138</v>
      </c>
      <c r="I66" s="61" t="s">
        <v>27</v>
      </c>
      <c r="J66" s="74">
        <v>0</v>
      </c>
      <c r="K66" s="60" t="str">
        <f t="shared" si="10"/>
        <v>00000000</v>
      </c>
      <c r="L66" s="60">
        <f t="shared" si="11"/>
        <v>0</v>
      </c>
      <c r="M66" s="61" t="str">
        <f t="shared" si="12"/>
        <v/>
      </c>
      <c r="N66" s="115"/>
      <c r="O66" s="5"/>
      <c r="Q66" s="24"/>
      <c r="W66" s="1"/>
    </row>
    <row r="67" spans="1:23">
      <c r="A67" s="4"/>
      <c r="B67" s="126"/>
      <c r="C67" s="31"/>
      <c r="D67" s="75" t="s">
        <v>2</v>
      </c>
      <c r="E67" s="5" t="str">
        <f t="shared" si="7"/>
        <v>00000000</v>
      </c>
      <c r="F67" s="5">
        <f t="shared" si="8"/>
        <v>0</v>
      </c>
      <c r="G67" s="5" t="str">
        <f t="shared" si="9"/>
        <v/>
      </c>
      <c r="H67" s="5"/>
      <c r="I67" s="4" t="s">
        <v>26</v>
      </c>
      <c r="J67" s="75">
        <v>0</v>
      </c>
      <c r="K67" s="5" t="str">
        <f t="shared" si="10"/>
        <v>00000000</v>
      </c>
      <c r="L67" s="5">
        <f t="shared" si="11"/>
        <v>0</v>
      </c>
      <c r="M67" s="4" t="str">
        <f t="shared" si="12"/>
        <v/>
      </c>
      <c r="N67" s="4"/>
      <c r="O67" s="5"/>
      <c r="Q67" s="24"/>
      <c r="W67" s="1"/>
    </row>
    <row r="68" spans="1:23">
      <c r="A68" s="4"/>
      <c r="B68" s="126"/>
      <c r="C68" s="31"/>
      <c r="D68" s="74" t="s">
        <v>2</v>
      </c>
      <c r="E68" s="60" t="str">
        <f t="shared" si="7"/>
        <v>00000000</v>
      </c>
      <c r="F68" s="60">
        <f t="shared" si="8"/>
        <v>0</v>
      </c>
      <c r="G68" s="60" t="str">
        <f t="shared" si="9"/>
        <v/>
      </c>
      <c r="H68" s="60"/>
      <c r="I68" s="61" t="s">
        <v>25</v>
      </c>
      <c r="J68" s="74">
        <v>0</v>
      </c>
      <c r="K68" s="60" t="str">
        <f t="shared" si="10"/>
        <v>00000000</v>
      </c>
      <c r="L68" s="60">
        <f t="shared" si="11"/>
        <v>0</v>
      </c>
      <c r="M68" s="61" t="str">
        <f t="shared" si="12"/>
        <v/>
      </c>
      <c r="N68" s="61"/>
      <c r="O68" s="5"/>
      <c r="Q68" s="24"/>
      <c r="W68" s="1"/>
    </row>
    <row r="69" spans="1:23">
      <c r="A69" s="4"/>
      <c r="B69" s="126"/>
      <c r="C69" s="31"/>
      <c r="D69" s="75" t="s">
        <v>2</v>
      </c>
      <c r="E69" s="5" t="str">
        <f t="shared" si="7"/>
        <v>00000000</v>
      </c>
      <c r="F69" s="5">
        <f t="shared" si="8"/>
        <v>0</v>
      </c>
      <c r="G69" s="5" t="str">
        <f t="shared" si="9"/>
        <v/>
      </c>
      <c r="H69" s="5"/>
      <c r="I69" s="4" t="s">
        <v>24</v>
      </c>
      <c r="J69" s="75">
        <v>0</v>
      </c>
      <c r="K69" s="5" t="str">
        <f t="shared" si="10"/>
        <v>00000000</v>
      </c>
      <c r="L69" s="5">
        <f t="shared" si="11"/>
        <v>0</v>
      </c>
      <c r="M69" s="4" t="str">
        <f t="shared" si="12"/>
        <v/>
      </c>
      <c r="N69" s="4"/>
      <c r="O69" s="5"/>
      <c r="Q69" s="24"/>
      <c r="W69" s="1"/>
    </row>
    <row r="70" spans="1:23">
      <c r="A70" s="4"/>
      <c r="B70" s="126"/>
      <c r="C70" s="31"/>
      <c r="D70" s="74" t="s">
        <v>2</v>
      </c>
      <c r="E70" s="60" t="str">
        <f t="shared" si="7"/>
        <v>00000000</v>
      </c>
      <c r="F70" s="60">
        <f t="shared" si="8"/>
        <v>0</v>
      </c>
      <c r="G70" s="60" t="str">
        <f t="shared" si="9"/>
        <v/>
      </c>
      <c r="H70" s="60"/>
      <c r="I70" s="61" t="s">
        <v>22</v>
      </c>
      <c r="J70" s="74">
        <v>0</v>
      </c>
      <c r="K70" s="60" t="str">
        <f t="shared" si="10"/>
        <v>00000000</v>
      </c>
      <c r="L70" s="60">
        <f t="shared" si="11"/>
        <v>0</v>
      </c>
      <c r="M70" s="61" t="str">
        <f t="shared" si="12"/>
        <v/>
      </c>
      <c r="N70" s="61"/>
      <c r="O70" s="5"/>
      <c r="Q70" s="24"/>
      <c r="W70" s="1"/>
    </row>
    <row r="71" spans="1:23">
      <c r="A71" s="4"/>
      <c r="B71" s="126"/>
      <c r="C71" s="31"/>
      <c r="D71" s="75" t="s">
        <v>2</v>
      </c>
      <c r="E71" s="5" t="str">
        <f t="shared" si="7"/>
        <v>00000000</v>
      </c>
      <c r="F71" s="5">
        <f t="shared" si="8"/>
        <v>0</v>
      </c>
      <c r="G71" s="5" t="str">
        <f t="shared" si="9"/>
        <v/>
      </c>
      <c r="H71" s="5"/>
      <c r="I71" s="4" t="s">
        <v>20</v>
      </c>
      <c r="J71" s="75">
        <v>0</v>
      </c>
      <c r="K71" s="5" t="str">
        <f t="shared" si="10"/>
        <v>00000000</v>
      </c>
      <c r="L71" s="5">
        <f t="shared" si="11"/>
        <v>0</v>
      </c>
      <c r="M71" s="4" t="str">
        <f t="shared" si="12"/>
        <v/>
      </c>
      <c r="N71" s="4"/>
      <c r="O71" s="5"/>
      <c r="Q71" s="24"/>
      <c r="W71" s="1"/>
    </row>
    <row r="72" spans="1:23">
      <c r="A72" s="4"/>
      <c r="B72" s="126"/>
      <c r="C72" s="31"/>
      <c r="D72" s="74" t="s">
        <v>2</v>
      </c>
      <c r="E72" s="60" t="str">
        <f t="shared" si="7"/>
        <v>00000000</v>
      </c>
      <c r="F72" s="60">
        <f t="shared" si="8"/>
        <v>0</v>
      </c>
      <c r="G72" s="60" t="str">
        <f t="shared" si="9"/>
        <v/>
      </c>
      <c r="H72" s="60"/>
      <c r="I72" s="61" t="s">
        <v>19</v>
      </c>
      <c r="J72" s="74">
        <v>0</v>
      </c>
      <c r="K72" s="60" t="str">
        <f t="shared" si="10"/>
        <v>00000000</v>
      </c>
      <c r="L72" s="60">
        <f t="shared" si="11"/>
        <v>0</v>
      </c>
      <c r="M72" s="61" t="str">
        <f t="shared" si="12"/>
        <v/>
      </c>
      <c r="N72" s="61"/>
      <c r="O72" s="5"/>
      <c r="Q72" s="24"/>
      <c r="W72" s="1"/>
    </row>
    <row r="73" spans="1:23">
      <c r="A73" s="4"/>
      <c r="B73" s="126"/>
      <c r="C73" s="31"/>
      <c r="D73" s="75" t="s">
        <v>2</v>
      </c>
      <c r="E73" s="5" t="str">
        <f t="shared" si="7"/>
        <v>00000000</v>
      </c>
      <c r="F73" s="5">
        <f t="shared" si="8"/>
        <v>0</v>
      </c>
      <c r="G73" s="5" t="str">
        <f t="shared" si="9"/>
        <v/>
      </c>
      <c r="H73" s="5"/>
      <c r="I73" s="4" t="s">
        <v>18</v>
      </c>
      <c r="J73" s="75">
        <v>0</v>
      </c>
      <c r="K73" s="5" t="str">
        <f t="shared" si="10"/>
        <v>00000000</v>
      </c>
      <c r="L73" s="5">
        <f t="shared" si="11"/>
        <v>0</v>
      </c>
      <c r="M73" s="4" t="str">
        <f t="shared" si="12"/>
        <v/>
      </c>
      <c r="N73" s="4"/>
      <c r="O73" s="5"/>
      <c r="Q73" s="24"/>
      <c r="W73" s="1"/>
    </row>
    <row r="74" spans="1:23">
      <c r="A74" s="4"/>
      <c r="B74" s="126"/>
      <c r="C74" s="31"/>
      <c r="D74" s="74" t="s">
        <v>2</v>
      </c>
      <c r="E74" s="60" t="str">
        <f t="shared" si="7"/>
        <v>00000000</v>
      </c>
      <c r="F74" s="60">
        <f t="shared" si="8"/>
        <v>0</v>
      </c>
      <c r="G74" s="60" t="str">
        <f t="shared" si="9"/>
        <v/>
      </c>
      <c r="H74" s="60"/>
      <c r="I74" s="61" t="s">
        <v>17</v>
      </c>
      <c r="J74" s="74">
        <v>0</v>
      </c>
      <c r="K74" s="60" t="str">
        <f t="shared" si="10"/>
        <v>00000000</v>
      </c>
      <c r="L74" s="60">
        <f t="shared" si="11"/>
        <v>0</v>
      </c>
      <c r="M74" s="61" t="str">
        <f t="shared" si="12"/>
        <v/>
      </c>
      <c r="N74" s="61"/>
      <c r="O74" s="5"/>
      <c r="Q74" s="24"/>
      <c r="W74" s="1"/>
    </row>
    <row r="75" spans="1:23">
      <c r="A75" s="4"/>
      <c r="B75" s="126"/>
      <c r="C75" s="31"/>
      <c r="D75" s="75" t="s">
        <v>2</v>
      </c>
      <c r="E75" s="5" t="str">
        <f t="shared" si="7"/>
        <v>00000000</v>
      </c>
      <c r="F75" s="5">
        <f t="shared" si="8"/>
        <v>0</v>
      </c>
      <c r="G75" s="5" t="str">
        <f t="shared" si="9"/>
        <v/>
      </c>
      <c r="H75" s="5"/>
      <c r="I75" s="4" t="s">
        <v>15</v>
      </c>
      <c r="J75" s="75">
        <v>0</v>
      </c>
      <c r="K75" s="5" t="str">
        <f t="shared" si="10"/>
        <v>00000000</v>
      </c>
      <c r="L75" s="5">
        <f t="shared" si="11"/>
        <v>0</v>
      </c>
      <c r="M75" s="4" t="str">
        <f t="shared" si="12"/>
        <v/>
      </c>
      <c r="N75" s="4"/>
      <c r="O75" s="5"/>
      <c r="Q75" s="24"/>
      <c r="W75" s="1"/>
    </row>
    <row r="76" spans="1:23">
      <c r="A76" s="4"/>
      <c r="B76" s="127"/>
      <c r="C76" s="30"/>
      <c r="D76" s="74" t="s">
        <v>2</v>
      </c>
      <c r="E76" s="60" t="str">
        <f t="shared" si="7"/>
        <v>00000000</v>
      </c>
      <c r="F76" s="60">
        <f t="shared" si="8"/>
        <v>0</v>
      </c>
      <c r="G76" s="60" t="str">
        <f t="shared" si="9"/>
        <v/>
      </c>
      <c r="H76" s="60"/>
      <c r="I76" s="61" t="s">
        <v>13</v>
      </c>
      <c r="J76" s="74">
        <v>0</v>
      </c>
      <c r="K76" s="60" t="str">
        <f t="shared" si="10"/>
        <v>00000000</v>
      </c>
      <c r="L76" s="60">
        <f t="shared" si="11"/>
        <v>0</v>
      </c>
      <c r="M76" s="61" t="str">
        <f t="shared" si="12"/>
        <v/>
      </c>
      <c r="N76" s="61"/>
      <c r="O76" s="5"/>
      <c r="Q76" s="24"/>
      <c r="W76" s="1"/>
    </row>
    <row r="77" spans="1:23">
      <c r="A77" s="4"/>
      <c r="B77" s="84"/>
      <c r="C77" s="83"/>
      <c r="D77" s="62" t="s">
        <v>16</v>
      </c>
      <c r="E77" s="10" t="str">
        <f t="shared" si="7"/>
        <v>00000101</v>
      </c>
      <c r="F77" s="10">
        <f t="shared" si="8"/>
        <v>5</v>
      </c>
      <c r="G77" s="10" t="str">
        <f t="shared" si="9"/>
        <v>_x0005_</v>
      </c>
      <c r="H77" s="10" t="str">
        <f>VLOOKUP(E77,'Trace 2'!$R$6:$U$11,3,FALSE)</f>
        <v>RDSR</v>
      </c>
      <c r="I77" s="11" t="str">
        <f>VLOOKUP(E77,'Trace 2'!$R$6:$U$11,4,FALSE)</f>
        <v>Read Status register</v>
      </c>
      <c r="J77" s="62" t="s">
        <v>2</v>
      </c>
      <c r="K77" s="10" t="str">
        <f t="shared" si="10"/>
        <v>00000000</v>
      </c>
      <c r="L77" s="10">
        <f t="shared" si="11"/>
        <v>0</v>
      </c>
      <c r="M77" s="11" t="str">
        <f t="shared" si="12"/>
        <v/>
      </c>
      <c r="N77" s="11"/>
      <c r="O77" s="5"/>
      <c r="Q77" s="24"/>
      <c r="W77" s="1"/>
    </row>
    <row r="78" spans="1:23" ht="93.75" customHeight="1">
      <c r="A78" s="4"/>
      <c r="B78" s="85"/>
      <c r="C78" s="18"/>
      <c r="D78" s="59" t="s">
        <v>2</v>
      </c>
      <c r="E78" s="60" t="str">
        <f t="shared" si="7"/>
        <v>00000000</v>
      </c>
      <c r="F78" s="60">
        <f t="shared" si="8"/>
        <v>0</v>
      </c>
      <c r="G78" s="60" t="str">
        <f t="shared" si="9"/>
        <v/>
      </c>
      <c r="H78" s="60"/>
      <c r="I78" s="61"/>
      <c r="J78" s="59" t="s">
        <v>2</v>
      </c>
      <c r="K78" s="60" t="str">
        <f t="shared" si="10"/>
        <v>00000000</v>
      </c>
      <c r="L78" s="60">
        <f t="shared" si="11"/>
        <v>0</v>
      </c>
      <c r="M78" s="61" t="str">
        <f t="shared" si="12"/>
        <v/>
      </c>
      <c r="N78" s="80" t="str">
        <f>"B7: SRWD: "&amp;IF(_xlfn.BITAND(HEX2DEC(J78),2^7)&gt;0,1,0)&amp;CHAR(10)&amp;
"B6-4: 0 (unused)"&amp;CHAR(10)&amp;
"B3: BP1: "&amp;IF(_xlfn.BITAND(HEX2DEC(J78),2^3)&gt;0,1,0)&amp;CHAR(10)&amp;
"B2: BP0: "&amp;IF(_xlfn.BITAND(HEX2DEC(J78),2^2)&gt;0,1,0)&amp;CHAR(10)&amp;
"B1: WEL: "&amp;IF(_xlfn.BITAND(HEX2DEC(J78),2^1)&gt;0,1,0)&amp;CHAR(10)&amp;
"B2: WIP: "&amp;IF(_xlfn.BITAND(HEX2DEC(J78),2^0)&gt;0,1,0)</f>
        <v>B7: SRWD: 0
B6-4: 0 (unused)
B3: BP1: 0
B2: BP0: 0
B1: WEL: 0
B2: WIP: 0</v>
      </c>
      <c r="O78" s="5"/>
      <c r="Q78" s="24"/>
      <c r="W78" s="1"/>
    </row>
    <row r="79" spans="1:23">
      <c r="A79" s="4"/>
      <c r="B79" s="112"/>
      <c r="C79" s="113"/>
      <c r="D79" s="108" t="s">
        <v>94</v>
      </c>
      <c r="E79" s="109" t="str">
        <f t="shared" si="7"/>
        <v>00000110</v>
      </c>
      <c r="F79" s="109">
        <f t="shared" si="8"/>
        <v>6</v>
      </c>
      <c r="G79" s="109" t="str">
        <f t="shared" si="9"/>
        <v>_x0006_</v>
      </c>
      <c r="H79" s="109" t="str">
        <f>VLOOKUP(E79,'Trace 2'!$R$6:$U$11,3,FALSE)</f>
        <v>WREN</v>
      </c>
      <c r="I79" s="110" t="str">
        <f>VLOOKUP(E79,'Trace 2'!$R$6:$U$11,4,FALSE)</f>
        <v>Write enable</v>
      </c>
      <c r="J79" s="108">
        <v>0</v>
      </c>
      <c r="K79" s="109" t="str">
        <f t="shared" si="10"/>
        <v>00000000</v>
      </c>
      <c r="L79" s="109">
        <f t="shared" si="11"/>
        <v>0</v>
      </c>
      <c r="M79" s="110" t="str">
        <f t="shared" si="12"/>
        <v/>
      </c>
      <c r="N79" s="111"/>
      <c r="O79" s="5"/>
      <c r="Q79" s="24"/>
      <c r="W79" s="1"/>
    </row>
    <row r="80" spans="1:23">
      <c r="A80" s="4"/>
      <c r="B80" s="126">
        <v>13</v>
      </c>
      <c r="C80" s="31"/>
      <c r="D80" s="74" t="s">
        <v>5</v>
      </c>
      <c r="E80" s="60" t="str">
        <f t="shared" si="7"/>
        <v>00000010</v>
      </c>
      <c r="F80" s="60">
        <f t="shared" si="8"/>
        <v>2</v>
      </c>
      <c r="G80" s="60" t="str">
        <f t="shared" si="9"/>
        <v>_x0002_</v>
      </c>
      <c r="H80" s="60" t="str">
        <f>VLOOKUP(E80,'Trace 2'!$R$6:$U$11,3,FALSE)</f>
        <v>WRITE</v>
      </c>
      <c r="I80" s="61" t="str">
        <f>VLOOKUP(E80,'Trace 2'!$R$6:$U$11,4,FALSE)</f>
        <v>Write to Memory array</v>
      </c>
      <c r="J80" s="74">
        <v>0</v>
      </c>
      <c r="K80" s="60" t="str">
        <f t="shared" si="10"/>
        <v>00000000</v>
      </c>
      <c r="L80" s="60">
        <f t="shared" si="11"/>
        <v>0</v>
      </c>
      <c r="M80" s="61" t="str">
        <f t="shared" si="12"/>
        <v/>
      </c>
      <c r="N80" s="115" t="str">
        <f>"Write to 0x"&amp;D81&amp;D82</f>
        <v>Write to 0x0094</v>
      </c>
      <c r="O80" s="5"/>
      <c r="Q80" s="24"/>
      <c r="W80" s="1"/>
    </row>
    <row r="81" spans="1:23">
      <c r="A81" s="4"/>
      <c r="B81" s="126"/>
      <c r="C81" s="31"/>
      <c r="D81" s="75" t="s">
        <v>2</v>
      </c>
      <c r="E81" s="5" t="str">
        <f t="shared" si="7"/>
        <v>00000000</v>
      </c>
      <c r="F81" s="5">
        <f t="shared" si="8"/>
        <v>0</v>
      </c>
      <c r="G81" s="5" t="str">
        <f t="shared" si="9"/>
        <v/>
      </c>
      <c r="H81" s="5">
        <f>HEX2DEC(D81)</f>
        <v>0</v>
      </c>
      <c r="I81" s="4" t="s">
        <v>28</v>
      </c>
      <c r="J81" s="75">
        <v>0</v>
      </c>
      <c r="K81" s="5" t="str">
        <f t="shared" si="10"/>
        <v>00000000</v>
      </c>
      <c r="L81" s="5">
        <f t="shared" si="11"/>
        <v>0</v>
      </c>
      <c r="M81" s="4" t="str">
        <f t="shared" si="12"/>
        <v/>
      </c>
      <c r="N81" s="115"/>
      <c r="O81" s="5"/>
      <c r="Q81" s="24"/>
      <c r="W81" s="1"/>
    </row>
    <row r="82" spans="1:23">
      <c r="A82" s="4"/>
      <c r="B82" s="126"/>
      <c r="C82" s="31"/>
      <c r="D82" s="74" t="s">
        <v>177</v>
      </c>
      <c r="E82" s="60" t="str">
        <f t="shared" si="7"/>
        <v>10010100</v>
      </c>
      <c r="F82" s="60">
        <f t="shared" si="8"/>
        <v>148</v>
      </c>
      <c r="G82" s="60" t="str">
        <f t="shared" si="9"/>
        <v>”</v>
      </c>
      <c r="H82" s="60">
        <f>HEX2DEC(D82)</f>
        <v>148</v>
      </c>
      <c r="I82" s="61" t="s">
        <v>27</v>
      </c>
      <c r="J82" s="74">
        <v>0</v>
      </c>
      <c r="K82" s="60" t="str">
        <f t="shared" si="10"/>
        <v>00000000</v>
      </c>
      <c r="L82" s="60">
        <f t="shared" si="11"/>
        <v>0</v>
      </c>
      <c r="M82" s="61" t="str">
        <f t="shared" si="12"/>
        <v/>
      </c>
      <c r="N82" s="115"/>
      <c r="O82" s="5"/>
      <c r="Q82" s="24"/>
      <c r="W82" s="1"/>
    </row>
    <row r="83" spans="1:23">
      <c r="A83" s="4"/>
      <c r="B83" s="126"/>
      <c r="C83" s="31"/>
      <c r="D83" s="75" t="s">
        <v>2</v>
      </c>
      <c r="E83" s="5" t="str">
        <f t="shared" si="7"/>
        <v>00000000</v>
      </c>
      <c r="F83" s="5">
        <f t="shared" si="8"/>
        <v>0</v>
      </c>
      <c r="G83" s="5" t="str">
        <f t="shared" si="9"/>
        <v/>
      </c>
      <c r="H83" s="5"/>
      <c r="I83" s="4" t="s">
        <v>26</v>
      </c>
      <c r="J83" s="75">
        <v>0</v>
      </c>
      <c r="K83" s="5" t="str">
        <f t="shared" si="10"/>
        <v>00000000</v>
      </c>
      <c r="L83" s="5">
        <f t="shared" si="11"/>
        <v>0</v>
      </c>
      <c r="M83" s="4" t="str">
        <f t="shared" si="12"/>
        <v/>
      </c>
      <c r="N83" s="4"/>
      <c r="O83" s="5"/>
      <c r="Q83" s="24"/>
      <c r="W83" s="1"/>
    </row>
    <row r="84" spans="1:23">
      <c r="A84" s="4"/>
      <c r="B84" s="126"/>
      <c r="C84" s="31"/>
      <c r="D84" s="74" t="s">
        <v>2</v>
      </c>
      <c r="E84" s="60" t="str">
        <f t="shared" si="7"/>
        <v>00000000</v>
      </c>
      <c r="F84" s="60">
        <f t="shared" si="8"/>
        <v>0</v>
      </c>
      <c r="G84" s="60" t="str">
        <f t="shared" si="9"/>
        <v/>
      </c>
      <c r="H84" s="60"/>
      <c r="I84" s="61" t="s">
        <v>25</v>
      </c>
      <c r="J84" s="74">
        <v>0</v>
      </c>
      <c r="K84" s="60" t="str">
        <f t="shared" si="10"/>
        <v>00000000</v>
      </c>
      <c r="L84" s="60">
        <f t="shared" si="11"/>
        <v>0</v>
      </c>
      <c r="M84" s="61" t="str">
        <f t="shared" si="12"/>
        <v/>
      </c>
      <c r="N84" s="61"/>
      <c r="O84" s="5"/>
      <c r="Q84" s="24"/>
      <c r="W84" s="1"/>
    </row>
    <row r="85" spans="1:23">
      <c r="A85" s="4"/>
      <c r="B85" s="126"/>
      <c r="C85" s="31"/>
      <c r="D85" s="75" t="s">
        <v>2</v>
      </c>
      <c r="E85" s="5" t="str">
        <f t="shared" si="7"/>
        <v>00000000</v>
      </c>
      <c r="F85" s="5">
        <f t="shared" si="8"/>
        <v>0</v>
      </c>
      <c r="G85" s="5" t="str">
        <f t="shared" si="9"/>
        <v/>
      </c>
      <c r="H85" s="5"/>
      <c r="I85" s="4" t="s">
        <v>24</v>
      </c>
      <c r="J85" s="75">
        <v>0</v>
      </c>
      <c r="K85" s="5" t="str">
        <f t="shared" si="10"/>
        <v>00000000</v>
      </c>
      <c r="L85" s="5">
        <f t="shared" si="11"/>
        <v>0</v>
      </c>
      <c r="M85" s="4" t="str">
        <f t="shared" si="12"/>
        <v/>
      </c>
      <c r="N85" s="4"/>
      <c r="O85" s="5"/>
      <c r="Q85" s="24"/>
      <c r="W85" s="1"/>
    </row>
    <row r="86" spans="1:23">
      <c r="A86" s="4"/>
      <c r="B86" s="126"/>
      <c r="C86" s="31"/>
      <c r="D86" s="74" t="s">
        <v>2</v>
      </c>
      <c r="E86" s="60" t="str">
        <f t="shared" si="7"/>
        <v>00000000</v>
      </c>
      <c r="F86" s="60">
        <f t="shared" si="8"/>
        <v>0</v>
      </c>
      <c r="G86" s="60" t="str">
        <f t="shared" si="9"/>
        <v/>
      </c>
      <c r="H86" s="60"/>
      <c r="I86" s="61" t="s">
        <v>22</v>
      </c>
      <c r="J86" s="74">
        <v>0</v>
      </c>
      <c r="K86" s="60" t="str">
        <f t="shared" si="10"/>
        <v>00000000</v>
      </c>
      <c r="L86" s="60">
        <f t="shared" si="11"/>
        <v>0</v>
      </c>
      <c r="M86" s="61" t="str">
        <f t="shared" si="12"/>
        <v/>
      </c>
      <c r="N86" s="61"/>
      <c r="O86" s="5"/>
      <c r="Q86" s="24"/>
      <c r="W86" s="1"/>
    </row>
    <row r="87" spans="1:23">
      <c r="A87" s="4"/>
      <c r="B87" s="126"/>
      <c r="C87" s="31"/>
      <c r="D87" s="75" t="s">
        <v>2</v>
      </c>
      <c r="E87" s="5" t="str">
        <f t="shared" si="7"/>
        <v>00000000</v>
      </c>
      <c r="F87" s="5">
        <f t="shared" si="8"/>
        <v>0</v>
      </c>
      <c r="G87" s="5" t="str">
        <f t="shared" si="9"/>
        <v/>
      </c>
      <c r="H87" s="5"/>
      <c r="I87" s="4" t="s">
        <v>20</v>
      </c>
      <c r="J87" s="75">
        <v>0</v>
      </c>
      <c r="K87" s="5" t="str">
        <f t="shared" si="10"/>
        <v>00000000</v>
      </c>
      <c r="L87" s="5">
        <f t="shared" si="11"/>
        <v>0</v>
      </c>
      <c r="M87" s="4" t="str">
        <f t="shared" si="12"/>
        <v/>
      </c>
      <c r="N87" s="4"/>
      <c r="O87" s="5"/>
      <c r="Q87" s="24"/>
      <c r="W87" s="1"/>
    </row>
    <row r="88" spans="1:23">
      <c r="A88" s="4"/>
      <c r="B88" s="126"/>
      <c r="C88" s="31"/>
      <c r="D88" s="74" t="s">
        <v>2</v>
      </c>
      <c r="E88" s="60" t="str">
        <f t="shared" si="7"/>
        <v>00000000</v>
      </c>
      <c r="F88" s="60">
        <f t="shared" si="8"/>
        <v>0</v>
      </c>
      <c r="G88" s="60" t="str">
        <f t="shared" si="9"/>
        <v/>
      </c>
      <c r="H88" s="60"/>
      <c r="I88" s="61" t="s">
        <v>19</v>
      </c>
      <c r="J88" s="74">
        <v>0</v>
      </c>
      <c r="K88" s="60" t="str">
        <f t="shared" si="10"/>
        <v>00000000</v>
      </c>
      <c r="L88" s="60">
        <f t="shared" si="11"/>
        <v>0</v>
      </c>
      <c r="M88" s="61" t="str">
        <f t="shared" si="12"/>
        <v/>
      </c>
      <c r="N88" s="61"/>
      <c r="O88" s="5"/>
      <c r="Q88" s="24"/>
      <c r="W88" s="1"/>
    </row>
    <row r="89" spans="1:23">
      <c r="A89" s="4"/>
      <c r="B89" s="126"/>
      <c r="C89" s="31"/>
      <c r="D89" s="75" t="s">
        <v>2</v>
      </c>
      <c r="E89" s="5" t="str">
        <f t="shared" si="7"/>
        <v>00000000</v>
      </c>
      <c r="F89" s="5">
        <f t="shared" si="8"/>
        <v>0</v>
      </c>
      <c r="G89" s="5" t="str">
        <f t="shared" si="9"/>
        <v/>
      </c>
      <c r="H89" s="5"/>
      <c r="I89" s="4" t="s">
        <v>18</v>
      </c>
      <c r="J89" s="75">
        <v>0</v>
      </c>
      <c r="K89" s="5" t="str">
        <f t="shared" si="10"/>
        <v>00000000</v>
      </c>
      <c r="L89" s="5">
        <f t="shared" si="11"/>
        <v>0</v>
      </c>
      <c r="M89" s="4" t="str">
        <f t="shared" si="12"/>
        <v/>
      </c>
      <c r="N89" s="4"/>
      <c r="O89" s="5"/>
      <c r="Q89" s="24"/>
      <c r="W89" s="1"/>
    </row>
    <row r="90" spans="1:23">
      <c r="A90" s="4"/>
      <c r="B90" s="126"/>
      <c r="C90" s="31"/>
      <c r="D90" s="74" t="s">
        <v>2</v>
      </c>
      <c r="E90" s="60" t="str">
        <f t="shared" si="7"/>
        <v>00000000</v>
      </c>
      <c r="F90" s="60">
        <f t="shared" si="8"/>
        <v>0</v>
      </c>
      <c r="G90" s="60" t="str">
        <f t="shared" si="9"/>
        <v/>
      </c>
      <c r="H90" s="60"/>
      <c r="I90" s="61" t="s">
        <v>17</v>
      </c>
      <c r="J90" s="74">
        <v>0</v>
      </c>
      <c r="K90" s="60" t="str">
        <f t="shared" si="10"/>
        <v>00000000</v>
      </c>
      <c r="L90" s="60">
        <f t="shared" si="11"/>
        <v>0</v>
      </c>
      <c r="M90" s="61" t="str">
        <f t="shared" si="12"/>
        <v/>
      </c>
      <c r="N90" s="61"/>
      <c r="O90" s="5"/>
      <c r="Q90" s="24"/>
      <c r="W90" s="1"/>
    </row>
    <row r="91" spans="1:23">
      <c r="A91" s="4"/>
      <c r="B91" s="126"/>
      <c r="C91" s="31"/>
      <c r="D91" s="75" t="s">
        <v>2</v>
      </c>
      <c r="E91" s="5" t="str">
        <f t="shared" si="7"/>
        <v>00000000</v>
      </c>
      <c r="F91" s="5">
        <f t="shared" si="8"/>
        <v>0</v>
      </c>
      <c r="G91" s="5" t="str">
        <f t="shared" si="9"/>
        <v/>
      </c>
      <c r="H91" s="5"/>
      <c r="I91" s="4" t="s">
        <v>15</v>
      </c>
      <c r="J91" s="75">
        <v>0</v>
      </c>
      <c r="K91" s="5" t="str">
        <f t="shared" si="10"/>
        <v>00000000</v>
      </c>
      <c r="L91" s="5">
        <f t="shared" si="11"/>
        <v>0</v>
      </c>
      <c r="M91" s="4" t="str">
        <f t="shared" si="12"/>
        <v/>
      </c>
      <c r="N91" s="4"/>
      <c r="O91" s="5"/>
      <c r="Q91" s="24"/>
      <c r="W91" s="1"/>
    </row>
    <row r="92" spans="1:23">
      <c r="A92" s="4"/>
      <c r="B92" s="127"/>
      <c r="C92" s="30"/>
      <c r="D92" s="74" t="s">
        <v>2</v>
      </c>
      <c r="E92" s="60" t="str">
        <f t="shared" si="7"/>
        <v>00000000</v>
      </c>
      <c r="F92" s="60">
        <f t="shared" si="8"/>
        <v>0</v>
      </c>
      <c r="G92" s="60" t="str">
        <f t="shared" si="9"/>
        <v/>
      </c>
      <c r="H92" s="60"/>
      <c r="I92" s="61" t="s">
        <v>13</v>
      </c>
      <c r="J92" s="74">
        <v>0</v>
      </c>
      <c r="K92" s="60" t="str">
        <f t="shared" si="10"/>
        <v>00000000</v>
      </c>
      <c r="L92" s="60">
        <f t="shared" si="11"/>
        <v>0</v>
      </c>
      <c r="M92" s="61" t="str">
        <f t="shared" si="12"/>
        <v/>
      </c>
      <c r="N92" s="61"/>
      <c r="O92" s="5"/>
      <c r="Q92" s="24"/>
      <c r="W92" s="1"/>
    </row>
    <row r="93" spans="1:23">
      <c r="A93" s="4"/>
      <c r="B93" s="84"/>
      <c r="C93" s="83"/>
      <c r="D93" s="62" t="s">
        <v>16</v>
      </c>
      <c r="E93" s="10" t="str">
        <f t="shared" si="7"/>
        <v>00000101</v>
      </c>
      <c r="F93" s="10">
        <f t="shared" si="8"/>
        <v>5</v>
      </c>
      <c r="G93" s="10" t="str">
        <f t="shared" si="9"/>
        <v>_x0005_</v>
      </c>
      <c r="H93" s="10" t="str">
        <f>VLOOKUP(E93,'Trace 2'!$R$6:$U$11,3,FALSE)</f>
        <v>RDSR</v>
      </c>
      <c r="I93" s="11" t="str">
        <f>VLOOKUP(E93,'Trace 2'!$R$6:$U$11,4,FALSE)</f>
        <v>Read Status register</v>
      </c>
      <c r="J93" s="62" t="s">
        <v>2</v>
      </c>
      <c r="K93" s="10" t="str">
        <f t="shared" si="10"/>
        <v>00000000</v>
      </c>
      <c r="L93" s="10">
        <f t="shared" si="11"/>
        <v>0</v>
      </c>
      <c r="M93" s="11" t="str">
        <f t="shared" si="12"/>
        <v/>
      </c>
      <c r="N93" s="11"/>
      <c r="O93" s="5"/>
      <c r="Q93" s="24"/>
      <c r="W93" s="1"/>
    </row>
    <row r="94" spans="1:23" ht="93.75" customHeight="1">
      <c r="A94" s="4"/>
      <c r="B94" s="85"/>
      <c r="C94" s="18"/>
      <c r="D94" s="59" t="s">
        <v>2</v>
      </c>
      <c r="E94" s="60" t="str">
        <f t="shared" si="7"/>
        <v>00000000</v>
      </c>
      <c r="F94" s="60">
        <f t="shared" si="8"/>
        <v>0</v>
      </c>
      <c r="G94" s="60" t="str">
        <f t="shared" si="9"/>
        <v/>
      </c>
      <c r="H94" s="60"/>
      <c r="I94" s="61"/>
      <c r="J94" s="59" t="s">
        <v>2</v>
      </c>
      <c r="K94" s="60" t="str">
        <f t="shared" si="10"/>
        <v>00000000</v>
      </c>
      <c r="L94" s="60">
        <f t="shared" si="11"/>
        <v>0</v>
      </c>
      <c r="M94" s="61" t="str">
        <f t="shared" si="12"/>
        <v/>
      </c>
      <c r="N94" s="80" t="str">
        <f>"B7: SRWD: "&amp;IF(_xlfn.BITAND(HEX2DEC(J94),2^7)&gt;0,1,0)&amp;CHAR(10)&amp;
"B6-4: 0 (unused)"&amp;CHAR(10)&amp;
"B3: BP1: "&amp;IF(_xlfn.BITAND(HEX2DEC(J94),2^3)&gt;0,1,0)&amp;CHAR(10)&amp;
"B2: BP0: "&amp;IF(_xlfn.BITAND(HEX2DEC(J94),2^2)&gt;0,1,0)&amp;CHAR(10)&amp;
"B1: WEL: "&amp;IF(_xlfn.BITAND(HEX2DEC(J94),2^1)&gt;0,1,0)&amp;CHAR(10)&amp;
"B2: WIP: "&amp;IF(_xlfn.BITAND(HEX2DEC(J94),2^0)&gt;0,1,0)</f>
        <v>B7: SRWD: 0
B6-4: 0 (unused)
B3: BP1: 0
B2: BP0: 0
B1: WEL: 0
B2: WIP: 0</v>
      </c>
      <c r="O94" s="5"/>
      <c r="Q94" s="24"/>
      <c r="W94" s="1"/>
    </row>
    <row r="95" spans="1:23">
      <c r="A95" s="4"/>
      <c r="B95" s="112"/>
      <c r="C95" s="113"/>
      <c r="D95" s="108" t="s">
        <v>94</v>
      </c>
      <c r="E95" s="109" t="str">
        <f t="shared" si="7"/>
        <v>00000110</v>
      </c>
      <c r="F95" s="109">
        <f t="shared" si="8"/>
        <v>6</v>
      </c>
      <c r="G95" s="109" t="str">
        <f t="shared" si="9"/>
        <v>_x0006_</v>
      </c>
      <c r="H95" s="109" t="str">
        <f>VLOOKUP(E95,'Trace 2'!$R$6:$U$11,3,FALSE)</f>
        <v>WREN</v>
      </c>
      <c r="I95" s="110" t="str">
        <f>VLOOKUP(E95,'Trace 2'!$R$6:$U$11,4,FALSE)</f>
        <v>Write enable</v>
      </c>
      <c r="J95" s="108">
        <v>0</v>
      </c>
      <c r="K95" s="109" t="str">
        <f t="shared" si="10"/>
        <v>00000000</v>
      </c>
      <c r="L95" s="109">
        <f t="shared" si="11"/>
        <v>0</v>
      </c>
      <c r="M95" s="110" t="str">
        <f t="shared" si="12"/>
        <v/>
      </c>
      <c r="N95" s="111"/>
      <c r="O95" s="5"/>
      <c r="Q95" s="24"/>
      <c r="W95" s="1"/>
    </row>
    <row r="96" spans="1:23">
      <c r="A96" s="4"/>
      <c r="B96" s="126">
        <v>14</v>
      </c>
      <c r="C96" s="31"/>
      <c r="D96" s="74" t="s">
        <v>5</v>
      </c>
      <c r="E96" s="60" t="str">
        <f t="shared" si="7"/>
        <v>00000010</v>
      </c>
      <c r="F96" s="60">
        <f t="shared" si="8"/>
        <v>2</v>
      </c>
      <c r="G96" s="60" t="str">
        <f t="shared" si="9"/>
        <v>_x0002_</v>
      </c>
      <c r="H96" s="60" t="str">
        <f>VLOOKUP(E96,'Trace 2'!$R$6:$U$11,3,FALSE)</f>
        <v>WRITE</v>
      </c>
      <c r="I96" s="61" t="str">
        <f>VLOOKUP(E96,'Trace 2'!$R$6:$U$11,4,FALSE)</f>
        <v>Write to Memory array</v>
      </c>
      <c r="J96" s="74">
        <v>0</v>
      </c>
      <c r="K96" s="60" t="str">
        <f t="shared" si="10"/>
        <v>00000000</v>
      </c>
      <c r="L96" s="60">
        <f t="shared" si="11"/>
        <v>0</v>
      </c>
      <c r="M96" s="61" t="str">
        <f t="shared" si="12"/>
        <v/>
      </c>
      <c r="N96" s="115" t="str">
        <f>"Write to 0x"&amp;D97&amp;D98</f>
        <v>Write to 0x009E</v>
      </c>
      <c r="O96" s="5"/>
      <c r="Q96" s="24"/>
      <c r="W96" s="1"/>
    </row>
    <row r="97" spans="1:23">
      <c r="A97" s="4"/>
      <c r="B97" s="126"/>
      <c r="C97" s="31"/>
      <c r="D97" s="75" t="s">
        <v>2</v>
      </c>
      <c r="E97" s="5" t="str">
        <f t="shared" si="7"/>
        <v>00000000</v>
      </c>
      <c r="F97" s="5">
        <f t="shared" si="8"/>
        <v>0</v>
      </c>
      <c r="G97" s="5" t="str">
        <f t="shared" si="9"/>
        <v/>
      </c>
      <c r="H97" s="5">
        <f>HEX2DEC(D97)</f>
        <v>0</v>
      </c>
      <c r="I97" s="4" t="s">
        <v>28</v>
      </c>
      <c r="J97" s="75">
        <v>0</v>
      </c>
      <c r="K97" s="5" t="str">
        <f t="shared" si="10"/>
        <v>00000000</v>
      </c>
      <c r="L97" s="5">
        <f t="shared" si="11"/>
        <v>0</v>
      </c>
      <c r="M97" s="4" t="str">
        <f t="shared" si="12"/>
        <v/>
      </c>
      <c r="N97" s="115"/>
      <c r="O97" s="5"/>
      <c r="Q97" s="24"/>
      <c r="W97" s="1"/>
    </row>
    <row r="98" spans="1:23">
      <c r="A98" s="4"/>
      <c r="B98" s="126"/>
      <c r="C98" s="31"/>
      <c r="D98" s="74" t="s">
        <v>144</v>
      </c>
      <c r="E98" s="60" t="str">
        <f t="shared" si="7"/>
        <v>10011110</v>
      </c>
      <c r="F98" s="60">
        <f t="shared" si="8"/>
        <v>158</v>
      </c>
      <c r="G98" s="60" t="str">
        <f t="shared" si="9"/>
        <v>ž</v>
      </c>
      <c r="H98" s="60">
        <f>HEX2DEC(D98)</f>
        <v>158</v>
      </c>
      <c r="I98" s="61" t="s">
        <v>27</v>
      </c>
      <c r="J98" s="74">
        <v>0</v>
      </c>
      <c r="K98" s="60" t="str">
        <f t="shared" si="10"/>
        <v>00000000</v>
      </c>
      <c r="L98" s="60">
        <f t="shared" si="11"/>
        <v>0</v>
      </c>
      <c r="M98" s="61" t="str">
        <f t="shared" si="12"/>
        <v/>
      </c>
      <c r="N98" s="115"/>
      <c r="O98" s="5"/>
      <c r="Q98" s="24"/>
      <c r="W98" s="1"/>
    </row>
    <row r="99" spans="1:23">
      <c r="A99" s="4"/>
      <c r="B99" s="126"/>
      <c r="C99" s="31"/>
      <c r="D99" s="75" t="s">
        <v>2</v>
      </c>
      <c r="E99" s="5" t="str">
        <f t="shared" si="7"/>
        <v>00000000</v>
      </c>
      <c r="F99" s="5">
        <f t="shared" si="8"/>
        <v>0</v>
      </c>
      <c r="G99" s="5" t="str">
        <f t="shared" si="9"/>
        <v/>
      </c>
      <c r="H99" s="5"/>
      <c r="I99" s="4" t="s">
        <v>26</v>
      </c>
      <c r="J99" s="75">
        <v>0</v>
      </c>
      <c r="K99" s="5" t="str">
        <f t="shared" si="10"/>
        <v>00000000</v>
      </c>
      <c r="L99" s="5">
        <f t="shared" si="11"/>
        <v>0</v>
      </c>
      <c r="M99" s="4" t="str">
        <f t="shared" si="12"/>
        <v/>
      </c>
      <c r="N99" s="4"/>
      <c r="O99" s="5"/>
      <c r="Q99" s="24"/>
      <c r="W99" s="1"/>
    </row>
    <row r="100" spans="1:23">
      <c r="A100" s="4"/>
      <c r="B100" s="126"/>
      <c r="C100" s="31"/>
      <c r="D100" s="74" t="s">
        <v>2</v>
      </c>
      <c r="E100" s="60" t="str">
        <f t="shared" si="7"/>
        <v>00000000</v>
      </c>
      <c r="F100" s="60">
        <f t="shared" si="8"/>
        <v>0</v>
      </c>
      <c r="G100" s="60" t="str">
        <f t="shared" si="9"/>
        <v/>
      </c>
      <c r="H100" s="60"/>
      <c r="I100" s="61" t="s">
        <v>25</v>
      </c>
      <c r="J100" s="74">
        <v>0</v>
      </c>
      <c r="K100" s="60" t="str">
        <f t="shared" si="10"/>
        <v>00000000</v>
      </c>
      <c r="L100" s="60">
        <f t="shared" si="11"/>
        <v>0</v>
      </c>
      <c r="M100" s="61" t="str">
        <f t="shared" si="12"/>
        <v/>
      </c>
      <c r="N100" s="61"/>
      <c r="O100" s="5"/>
      <c r="Q100" s="24"/>
      <c r="W100" s="1"/>
    </row>
    <row r="101" spans="1:23">
      <c r="A101" s="4"/>
      <c r="B101" s="126"/>
      <c r="C101" s="31"/>
      <c r="D101" s="75" t="s">
        <v>2</v>
      </c>
      <c r="E101" s="5" t="str">
        <f t="shared" si="7"/>
        <v>00000000</v>
      </c>
      <c r="F101" s="5">
        <f t="shared" si="8"/>
        <v>0</v>
      </c>
      <c r="G101" s="5" t="str">
        <f t="shared" si="9"/>
        <v/>
      </c>
      <c r="H101" s="5"/>
      <c r="I101" s="4" t="s">
        <v>24</v>
      </c>
      <c r="J101" s="75">
        <v>0</v>
      </c>
      <c r="K101" s="5" t="str">
        <f t="shared" si="10"/>
        <v>00000000</v>
      </c>
      <c r="L101" s="5">
        <f t="shared" si="11"/>
        <v>0</v>
      </c>
      <c r="M101" s="4" t="str">
        <f t="shared" si="12"/>
        <v/>
      </c>
      <c r="N101" s="4"/>
      <c r="O101" s="5"/>
      <c r="Q101" s="24"/>
      <c r="W101" s="1"/>
    </row>
    <row r="102" spans="1:23">
      <c r="A102" s="4"/>
      <c r="B102" s="126"/>
      <c r="C102" s="31"/>
      <c r="D102" s="74" t="s">
        <v>2</v>
      </c>
      <c r="E102" s="60" t="str">
        <f t="shared" si="7"/>
        <v>00000000</v>
      </c>
      <c r="F102" s="60">
        <f t="shared" si="8"/>
        <v>0</v>
      </c>
      <c r="G102" s="60" t="str">
        <f t="shared" si="9"/>
        <v/>
      </c>
      <c r="H102" s="60"/>
      <c r="I102" s="61" t="s">
        <v>22</v>
      </c>
      <c r="J102" s="74">
        <v>0</v>
      </c>
      <c r="K102" s="60" t="str">
        <f t="shared" si="10"/>
        <v>00000000</v>
      </c>
      <c r="L102" s="60">
        <f t="shared" si="11"/>
        <v>0</v>
      </c>
      <c r="M102" s="61" t="str">
        <f t="shared" si="12"/>
        <v/>
      </c>
      <c r="N102" s="61"/>
      <c r="O102" s="5"/>
      <c r="Q102" s="24"/>
      <c r="W102" s="1"/>
    </row>
    <row r="103" spans="1:23">
      <c r="A103" s="4"/>
      <c r="B103" s="126"/>
      <c r="C103" s="31"/>
      <c r="D103" s="75" t="s">
        <v>2</v>
      </c>
      <c r="E103" s="5" t="str">
        <f t="shared" si="7"/>
        <v>00000000</v>
      </c>
      <c r="F103" s="5">
        <f t="shared" si="8"/>
        <v>0</v>
      </c>
      <c r="G103" s="5" t="str">
        <f t="shared" si="9"/>
        <v/>
      </c>
      <c r="H103" s="5"/>
      <c r="I103" s="4" t="s">
        <v>20</v>
      </c>
      <c r="J103" s="75">
        <v>0</v>
      </c>
      <c r="K103" s="5" t="str">
        <f t="shared" si="10"/>
        <v>00000000</v>
      </c>
      <c r="L103" s="5">
        <f t="shared" si="11"/>
        <v>0</v>
      </c>
      <c r="M103" s="4" t="str">
        <f t="shared" si="12"/>
        <v/>
      </c>
      <c r="N103" s="4"/>
      <c r="O103" s="5"/>
      <c r="Q103" s="24"/>
      <c r="W103" s="1"/>
    </row>
    <row r="104" spans="1:23">
      <c r="A104" s="4"/>
      <c r="B104" s="126"/>
      <c r="C104" s="31"/>
      <c r="D104" s="74" t="s">
        <v>2</v>
      </c>
      <c r="E104" s="60" t="str">
        <f t="shared" si="7"/>
        <v>00000000</v>
      </c>
      <c r="F104" s="60">
        <f t="shared" si="8"/>
        <v>0</v>
      </c>
      <c r="G104" s="60" t="str">
        <f t="shared" si="9"/>
        <v/>
      </c>
      <c r="H104" s="60"/>
      <c r="I104" s="61" t="s">
        <v>19</v>
      </c>
      <c r="J104" s="74">
        <v>0</v>
      </c>
      <c r="K104" s="60" t="str">
        <f t="shared" si="10"/>
        <v>00000000</v>
      </c>
      <c r="L104" s="60">
        <f t="shared" si="11"/>
        <v>0</v>
      </c>
      <c r="M104" s="61" t="str">
        <f t="shared" si="12"/>
        <v/>
      </c>
      <c r="N104" s="61"/>
      <c r="O104" s="5"/>
      <c r="Q104" s="24"/>
      <c r="W104" s="1"/>
    </row>
    <row r="105" spans="1:23">
      <c r="A105" s="4"/>
      <c r="B105" s="126"/>
      <c r="C105" s="31"/>
      <c r="D105" s="75" t="s">
        <v>2</v>
      </c>
      <c r="E105" s="5" t="str">
        <f t="shared" si="7"/>
        <v>00000000</v>
      </c>
      <c r="F105" s="5">
        <f t="shared" si="8"/>
        <v>0</v>
      </c>
      <c r="G105" s="5" t="str">
        <f t="shared" si="9"/>
        <v/>
      </c>
      <c r="H105" s="5"/>
      <c r="I105" s="4" t="s">
        <v>18</v>
      </c>
      <c r="J105" s="75">
        <v>0</v>
      </c>
      <c r="K105" s="5" t="str">
        <f t="shared" si="10"/>
        <v>00000000</v>
      </c>
      <c r="L105" s="5">
        <f t="shared" si="11"/>
        <v>0</v>
      </c>
      <c r="M105" s="4" t="str">
        <f t="shared" si="12"/>
        <v/>
      </c>
      <c r="N105" s="4"/>
      <c r="O105" s="5"/>
      <c r="Q105" s="24"/>
      <c r="R105" s="12"/>
      <c r="S105" s="12"/>
      <c r="T105" s="12"/>
      <c r="U105" s="12"/>
      <c r="V105" s="12"/>
      <c r="W105" s="1"/>
    </row>
    <row r="106" spans="1:23">
      <c r="A106" s="4"/>
      <c r="B106" s="126"/>
      <c r="C106" s="31"/>
      <c r="D106" s="74" t="s">
        <v>2</v>
      </c>
      <c r="E106" s="60" t="str">
        <f t="shared" si="7"/>
        <v>00000000</v>
      </c>
      <c r="F106" s="60">
        <f t="shared" si="8"/>
        <v>0</v>
      </c>
      <c r="G106" s="60" t="str">
        <f t="shared" si="9"/>
        <v/>
      </c>
      <c r="H106" s="60"/>
      <c r="I106" s="61" t="s">
        <v>17</v>
      </c>
      <c r="J106" s="74">
        <v>0</v>
      </c>
      <c r="K106" s="60" t="str">
        <f t="shared" si="10"/>
        <v>00000000</v>
      </c>
      <c r="L106" s="60">
        <f t="shared" si="11"/>
        <v>0</v>
      </c>
      <c r="M106" s="61" t="str">
        <f t="shared" si="12"/>
        <v/>
      </c>
      <c r="N106" s="61"/>
      <c r="O106" s="5"/>
      <c r="Q106" s="24"/>
      <c r="R106" s="12"/>
      <c r="S106" s="12"/>
      <c r="T106" s="12"/>
      <c r="U106" s="12"/>
      <c r="V106" s="12"/>
      <c r="W106" s="1"/>
    </row>
    <row r="107" spans="1:23">
      <c r="A107" s="4"/>
      <c r="B107" s="126"/>
      <c r="C107" s="31"/>
      <c r="D107" s="75" t="s">
        <v>2</v>
      </c>
      <c r="E107" s="5" t="str">
        <f t="shared" si="7"/>
        <v>00000000</v>
      </c>
      <c r="F107" s="5">
        <f t="shared" si="8"/>
        <v>0</v>
      </c>
      <c r="G107" s="5" t="str">
        <f t="shared" si="9"/>
        <v/>
      </c>
      <c r="H107" s="5"/>
      <c r="I107" s="4" t="s">
        <v>15</v>
      </c>
      <c r="J107" s="75">
        <v>0</v>
      </c>
      <c r="K107" s="5" t="str">
        <f t="shared" si="10"/>
        <v>00000000</v>
      </c>
      <c r="L107" s="5">
        <f t="shared" si="11"/>
        <v>0</v>
      </c>
      <c r="M107" s="4" t="str">
        <f t="shared" si="12"/>
        <v/>
      </c>
      <c r="N107" s="4"/>
      <c r="O107" s="5"/>
      <c r="Q107" s="24"/>
      <c r="R107" s="12"/>
      <c r="S107" s="12"/>
      <c r="T107" s="12"/>
      <c r="U107" s="12"/>
      <c r="V107" s="12"/>
      <c r="W107" s="1"/>
    </row>
    <row r="108" spans="1:23">
      <c r="A108" s="4"/>
      <c r="B108" s="127"/>
      <c r="C108" s="30"/>
      <c r="D108" s="74" t="s">
        <v>2</v>
      </c>
      <c r="E108" s="60" t="str">
        <f t="shared" si="7"/>
        <v>00000000</v>
      </c>
      <c r="F108" s="60">
        <f t="shared" si="8"/>
        <v>0</v>
      </c>
      <c r="G108" s="60" t="str">
        <f t="shared" si="9"/>
        <v/>
      </c>
      <c r="H108" s="60"/>
      <c r="I108" s="61" t="s">
        <v>13</v>
      </c>
      <c r="J108" s="74">
        <v>0</v>
      </c>
      <c r="K108" s="60" t="str">
        <f t="shared" si="10"/>
        <v>00000000</v>
      </c>
      <c r="L108" s="60">
        <f t="shared" si="11"/>
        <v>0</v>
      </c>
      <c r="M108" s="61" t="str">
        <f t="shared" si="12"/>
        <v/>
      </c>
      <c r="N108" s="61"/>
      <c r="O108" s="5"/>
      <c r="Q108" s="24"/>
      <c r="R108" s="12"/>
      <c r="S108" s="12"/>
      <c r="T108" s="12"/>
      <c r="U108" s="12"/>
      <c r="V108" s="12"/>
      <c r="W108" s="1"/>
    </row>
    <row r="109" spans="1:23">
      <c r="A109" s="4"/>
      <c r="B109" s="84"/>
      <c r="C109" s="83"/>
      <c r="D109" s="62" t="s">
        <v>16</v>
      </c>
      <c r="E109" s="10" t="str">
        <f t="shared" si="7"/>
        <v>00000101</v>
      </c>
      <c r="F109" s="10">
        <f t="shared" si="8"/>
        <v>5</v>
      </c>
      <c r="G109" s="10" t="str">
        <f t="shared" si="9"/>
        <v>_x0005_</v>
      </c>
      <c r="H109" s="10" t="str">
        <f>VLOOKUP(E109,'Trace 2'!$R$6:$U$11,3,FALSE)</f>
        <v>RDSR</v>
      </c>
      <c r="I109" s="11" t="str">
        <f>VLOOKUP(E109,'Trace 2'!$R$6:$U$11,4,FALSE)</f>
        <v>Read Status register</v>
      </c>
      <c r="J109" s="62" t="s">
        <v>2</v>
      </c>
      <c r="K109" s="10" t="str">
        <f t="shared" si="10"/>
        <v>00000000</v>
      </c>
      <c r="L109" s="10">
        <f t="shared" si="11"/>
        <v>0</v>
      </c>
      <c r="M109" s="11" t="str">
        <f t="shared" si="12"/>
        <v/>
      </c>
      <c r="N109" s="11"/>
      <c r="O109" s="5"/>
      <c r="Q109" s="24"/>
      <c r="W109" s="1"/>
    </row>
    <row r="110" spans="1:23" ht="93.75" customHeight="1">
      <c r="A110" s="4"/>
      <c r="B110" s="85"/>
      <c r="C110" s="18"/>
      <c r="D110" s="59" t="s">
        <v>2</v>
      </c>
      <c r="E110" s="60" t="str">
        <f t="shared" si="7"/>
        <v>00000000</v>
      </c>
      <c r="F110" s="60">
        <f t="shared" si="8"/>
        <v>0</v>
      </c>
      <c r="G110" s="60" t="str">
        <f t="shared" si="9"/>
        <v/>
      </c>
      <c r="H110" s="60"/>
      <c r="I110" s="61"/>
      <c r="J110" s="59" t="s">
        <v>2</v>
      </c>
      <c r="K110" s="60" t="str">
        <f t="shared" si="10"/>
        <v>00000000</v>
      </c>
      <c r="L110" s="60">
        <f t="shared" si="11"/>
        <v>0</v>
      </c>
      <c r="M110" s="61" t="str">
        <f t="shared" si="12"/>
        <v/>
      </c>
      <c r="N110" s="80" t="str">
        <f>"B7: SRWD: "&amp;IF(_xlfn.BITAND(HEX2DEC(J110),2^7)&gt;0,1,0)&amp;CHAR(10)&amp;
"B6-4: 0 (unused)"&amp;CHAR(10)&amp;
"B3: BP1: "&amp;IF(_xlfn.BITAND(HEX2DEC(J110),2^3)&gt;0,1,0)&amp;CHAR(10)&amp;
"B2: BP0: "&amp;IF(_xlfn.BITAND(HEX2DEC(J110),2^2)&gt;0,1,0)&amp;CHAR(10)&amp;
"B1: WEL: "&amp;IF(_xlfn.BITAND(HEX2DEC(J110),2^1)&gt;0,1,0)&amp;CHAR(10)&amp;
"B2: WIP: "&amp;IF(_xlfn.BITAND(HEX2DEC(J110),2^0)&gt;0,1,0)</f>
        <v>B7: SRWD: 0
B6-4: 0 (unused)
B3: BP1: 0
B2: BP0: 0
B1: WEL: 0
B2: WIP: 0</v>
      </c>
      <c r="O110" s="5"/>
      <c r="Q110" s="24"/>
      <c r="W110" s="1"/>
    </row>
    <row r="111" spans="1:23">
      <c r="A111" s="4"/>
      <c r="B111" s="112"/>
      <c r="C111" s="113"/>
      <c r="D111" s="108" t="s">
        <v>94</v>
      </c>
      <c r="E111" s="109" t="str">
        <f t="shared" ref="E111:E174" si="13">HEX2BIN(D111,8)</f>
        <v>00000110</v>
      </c>
      <c r="F111" s="109">
        <f t="shared" ref="F111:F174" si="14">HEX2DEC(D111)</f>
        <v>6</v>
      </c>
      <c r="G111" s="109" t="str">
        <f t="shared" ref="G111:G174" si="15">IF(NOT(ISERROR(CHAR(F111))),CHAR(F111),"")</f>
        <v>_x0006_</v>
      </c>
      <c r="H111" s="109" t="str">
        <f>VLOOKUP(E111,'Trace 2'!$R$6:$U$11,3,FALSE)</f>
        <v>WREN</v>
      </c>
      <c r="I111" s="110" t="str">
        <f>VLOOKUP(E111,'Trace 2'!$R$6:$U$11,4,FALSE)</f>
        <v>Write enable</v>
      </c>
      <c r="J111" s="108">
        <v>0</v>
      </c>
      <c r="K111" s="109" t="str">
        <f t="shared" ref="K111:K174" si="16">HEX2BIN(J111,8)</f>
        <v>00000000</v>
      </c>
      <c r="L111" s="109">
        <f t="shared" ref="L111:L174" si="17">HEX2DEC(J111)</f>
        <v>0</v>
      </c>
      <c r="M111" s="110" t="str">
        <f t="shared" ref="M111:M174" si="18">IF(NOT(ISERROR(CHAR(L111))),CHAR(L111),"")</f>
        <v/>
      </c>
      <c r="N111" s="111"/>
      <c r="O111" s="5"/>
      <c r="Q111" s="24"/>
      <c r="W111" s="1"/>
    </row>
    <row r="112" spans="1:23">
      <c r="A112" s="4"/>
      <c r="B112" s="126">
        <v>15</v>
      </c>
      <c r="C112" s="31"/>
      <c r="D112" s="74" t="s">
        <v>5</v>
      </c>
      <c r="E112" s="60" t="str">
        <f t="shared" si="13"/>
        <v>00000010</v>
      </c>
      <c r="F112" s="60">
        <f t="shared" si="14"/>
        <v>2</v>
      </c>
      <c r="G112" s="60" t="str">
        <f t="shared" si="15"/>
        <v>_x0002_</v>
      </c>
      <c r="H112" s="60" t="str">
        <f>VLOOKUP(E112,'Trace 2'!$R$6:$U$11,3,FALSE)</f>
        <v>WRITE</v>
      </c>
      <c r="I112" s="61" t="str">
        <f>VLOOKUP(E112,'Trace 2'!$R$6:$U$11,4,FALSE)</f>
        <v>Write to Memory array</v>
      </c>
      <c r="J112" s="74">
        <v>0</v>
      </c>
      <c r="K112" s="60" t="str">
        <f t="shared" si="16"/>
        <v>00000000</v>
      </c>
      <c r="L112" s="60">
        <f t="shared" si="17"/>
        <v>0</v>
      </c>
      <c r="M112" s="61" t="str">
        <f t="shared" si="18"/>
        <v/>
      </c>
      <c r="N112" s="115" t="str">
        <f>"Write to 0x"&amp;D113&amp;D114</f>
        <v>Write to 0x00A8</v>
      </c>
      <c r="O112" s="5"/>
      <c r="Q112" s="24"/>
      <c r="W112" s="1"/>
    </row>
    <row r="113" spans="1:23">
      <c r="A113" s="4"/>
      <c r="B113" s="126"/>
      <c r="C113" s="31"/>
      <c r="D113" s="75" t="s">
        <v>2</v>
      </c>
      <c r="E113" s="5" t="str">
        <f t="shared" si="13"/>
        <v>00000000</v>
      </c>
      <c r="F113" s="5">
        <f t="shared" si="14"/>
        <v>0</v>
      </c>
      <c r="G113" s="5" t="str">
        <f t="shared" si="15"/>
        <v/>
      </c>
      <c r="H113" s="5">
        <f>HEX2DEC(D113)</f>
        <v>0</v>
      </c>
      <c r="I113" s="4" t="s">
        <v>28</v>
      </c>
      <c r="J113" s="75">
        <v>0</v>
      </c>
      <c r="K113" s="5" t="str">
        <f t="shared" si="16"/>
        <v>00000000</v>
      </c>
      <c r="L113" s="5">
        <f t="shared" si="17"/>
        <v>0</v>
      </c>
      <c r="M113" s="4" t="str">
        <f t="shared" si="18"/>
        <v/>
      </c>
      <c r="N113" s="115"/>
      <c r="O113" s="5"/>
      <c r="Q113" s="24"/>
      <c r="W113" s="1"/>
    </row>
    <row r="114" spans="1:23">
      <c r="A114" s="4"/>
      <c r="B114" s="126"/>
      <c r="C114" s="31"/>
      <c r="D114" s="74" t="s">
        <v>9</v>
      </c>
      <c r="E114" s="60" t="str">
        <f t="shared" si="13"/>
        <v>10101000</v>
      </c>
      <c r="F114" s="60">
        <f t="shared" si="14"/>
        <v>168</v>
      </c>
      <c r="G114" s="60" t="str">
        <f t="shared" si="15"/>
        <v>¨</v>
      </c>
      <c r="H114" s="60">
        <f>HEX2DEC(D114)</f>
        <v>168</v>
      </c>
      <c r="I114" s="61" t="s">
        <v>27</v>
      </c>
      <c r="J114" s="74">
        <v>0</v>
      </c>
      <c r="K114" s="60" t="str">
        <f t="shared" si="16"/>
        <v>00000000</v>
      </c>
      <c r="L114" s="60">
        <f t="shared" si="17"/>
        <v>0</v>
      </c>
      <c r="M114" s="61" t="str">
        <f t="shared" si="18"/>
        <v/>
      </c>
      <c r="N114" s="115"/>
      <c r="O114" s="5"/>
      <c r="Q114" s="24"/>
      <c r="W114" s="1"/>
    </row>
    <row r="115" spans="1:23">
      <c r="A115" s="4"/>
      <c r="B115" s="126"/>
      <c r="C115" s="31"/>
      <c r="D115" s="75" t="s">
        <v>2</v>
      </c>
      <c r="E115" s="5" t="str">
        <f t="shared" si="13"/>
        <v>00000000</v>
      </c>
      <c r="F115" s="5">
        <f t="shared" si="14"/>
        <v>0</v>
      </c>
      <c r="G115" s="5" t="str">
        <f t="shared" si="15"/>
        <v/>
      </c>
      <c r="H115" s="5"/>
      <c r="I115" s="4" t="s">
        <v>26</v>
      </c>
      <c r="J115" s="75">
        <v>0</v>
      </c>
      <c r="K115" s="5" t="str">
        <f t="shared" si="16"/>
        <v>00000000</v>
      </c>
      <c r="L115" s="5">
        <f t="shared" si="17"/>
        <v>0</v>
      </c>
      <c r="M115" s="4" t="str">
        <f t="shared" si="18"/>
        <v/>
      </c>
      <c r="N115" s="4"/>
      <c r="O115" s="5"/>
      <c r="Q115" s="24"/>
      <c r="W115" s="1"/>
    </row>
    <row r="116" spans="1:23">
      <c r="A116" s="4"/>
      <c r="B116" s="126"/>
      <c r="C116" s="31"/>
      <c r="D116" s="74" t="s">
        <v>2</v>
      </c>
      <c r="E116" s="60" t="str">
        <f t="shared" si="13"/>
        <v>00000000</v>
      </c>
      <c r="F116" s="60">
        <f t="shared" si="14"/>
        <v>0</v>
      </c>
      <c r="G116" s="60" t="str">
        <f t="shared" si="15"/>
        <v/>
      </c>
      <c r="H116" s="60"/>
      <c r="I116" s="61" t="s">
        <v>25</v>
      </c>
      <c r="J116" s="74">
        <v>0</v>
      </c>
      <c r="K116" s="60" t="str">
        <f t="shared" si="16"/>
        <v>00000000</v>
      </c>
      <c r="L116" s="60">
        <f t="shared" si="17"/>
        <v>0</v>
      </c>
      <c r="M116" s="61" t="str">
        <f t="shared" si="18"/>
        <v/>
      </c>
      <c r="N116" s="61"/>
      <c r="O116" s="5"/>
      <c r="Q116" s="24"/>
      <c r="W116" s="1"/>
    </row>
    <row r="117" spans="1:23">
      <c r="A117" s="4"/>
      <c r="B117" s="126"/>
      <c r="C117" s="31"/>
      <c r="D117" s="75" t="s">
        <v>2</v>
      </c>
      <c r="E117" s="5" t="str">
        <f t="shared" si="13"/>
        <v>00000000</v>
      </c>
      <c r="F117" s="5">
        <f t="shared" si="14"/>
        <v>0</v>
      </c>
      <c r="G117" s="5" t="str">
        <f t="shared" si="15"/>
        <v/>
      </c>
      <c r="H117" s="5"/>
      <c r="I117" s="4" t="s">
        <v>24</v>
      </c>
      <c r="J117" s="75">
        <v>0</v>
      </c>
      <c r="K117" s="5" t="str">
        <f t="shared" si="16"/>
        <v>00000000</v>
      </c>
      <c r="L117" s="5">
        <f t="shared" si="17"/>
        <v>0</v>
      </c>
      <c r="M117" s="4" t="str">
        <f t="shared" si="18"/>
        <v/>
      </c>
      <c r="N117" s="4"/>
      <c r="O117" s="5"/>
      <c r="Q117" s="24"/>
      <c r="W117" s="1"/>
    </row>
    <row r="118" spans="1:23">
      <c r="A118" s="4"/>
      <c r="B118" s="126"/>
      <c r="C118" s="31"/>
      <c r="D118" s="74" t="s">
        <v>2</v>
      </c>
      <c r="E118" s="60" t="str">
        <f t="shared" si="13"/>
        <v>00000000</v>
      </c>
      <c r="F118" s="60">
        <f t="shared" si="14"/>
        <v>0</v>
      </c>
      <c r="G118" s="60" t="str">
        <f t="shared" si="15"/>
        <v/>
      </c>
      <c r="H118" s="60"/>
      <c r="I118" s="61" t="s">
        <v>22</v>
      </c>
      <c r="J118" s="74">
        <v>0</v>
      </c>
      <c r="K118" s="60" t="str">
        <f t="shared" si="16"/>
        <v>00000000</v>
      </c>
      <c r="L118" s="60">
        <f t="shared" si="17"/>
        <v>0</v>
      </c>
      <c r="M118" s="61" t="str">
        <f t="shared" si="18"/>
        <v/>
      </c>
      <c r="N118" s="61"/>
      <c r="O118" s="5"/>
      <c r="Q118" s="24"/>
      <c r="R118" s="12"/>
      <c r="S118" s="12"/>
      <c r="T118" s="12"/>
      <c r="U118" s="12"/>
      <c r="V118" s="12"/>
      <c r="W118" s="1"/>
    </row>
    <row r="119" spans="1:23">
      <c r="A119" s="4"/>
      <c r="B119" s="126"/>
      <c r="C119" s="31"/>
      <c r="D119" s="75" t="s">
        <v>2</v>
      </c>
      <c r="E119" s="5" t="str">
        <f t="shared" si="13"/>
        <v>00000000</v>
      </c>
      <c r="F119" s="5">
        <f t="shared" si="14"/>
        <v>0</v>
      </c>
      <c r="G119" s="5" t="str">
        <f t="shared" si="15"/>
        <v/>
      </c>
      <c r="H119" s="5"/>
      <c r="I119" s="4" t="s">
        <v>20</v>
      </c>
      <c r="J119" s="75">
        <v>0</v>
      </c>
      <c r="K119" s="5" t="str">
        <f t="shared" si="16"/>
        <v>00000000</v>
      </c>
      <c r="L119" s="5">
        <f t="shared" si="17"/>
        <v>0</v>
      </c>
      <c r="M119" s="4" t="str">
        <f t="shared" si="18"/>
        <v/>
      </c>
      <c r="N119" s="4"/>
      <c r="O119" s="5"/>
      <c r="Q119" s="24"/>
      <c r="R119" s="12"/>
      <c r="S119" s="12"/>
      <c r="T119" s="12"/>
      <c r="U119" s="12"/>
      <c r="V119" s="12"/>
      <c r="W119" s="1"/>
    </row>
    <row r="120" spans="1:23">
      <c r="A120" s="4"/>
      <c r="B120" s="126"/>
      <c r="C120" s="31"/>
      <c r="D120" s="74" t="s">
        <v>2</v>
      </c>
      <c r="E120" s="60" t="str">
        <f t="shared" si="13"/>
        <v>00000000</v>
      </c>
      <c r="F120" s="60">
        <f t="shared" si="14"/>
        <v>0</v>
      </c>
      <c r="G120" s="60" t="str">
        <f t="shared" si="15"/>
        <v/>
      </c>
      <c r="H120" s="60"/>
      <c r="I120" s="61" t="s">
        <v>19</v>
      </c>
      <c r="J120" s="74">
        <v>0</v>
      </c>
      <c r="K120" s="60" t="str">
        <f t="shared" si="16"/>
        <v>00000000</v>
      </c>
      <c r="L120" s="60">
        <f t="shared" si="17"/>
        <v>0</v>
      </c>
      <c r="M120" s="61" t="str">
        <f t="shared" si="18"/>
        <v/>
      </c>
      <c r="N120" s="61"/>
      <c r="O120" s="5"/>
      <c r="Q120" s="24"/>
      <c r="R120" s="12"/>
      <c r="S120" s="12"/>
      <c r="T120" s="12"/>
      <c r="U120" s="12"/>
      <c r="V120" s="12"/>
      <c r="W120" s="1"/>
    </row>
    <row r="121" spans="1:23">
      <c r="A121" s="4"/>
      <c r="B121" s="126"/>
      <c r="C121" s="31"/>
      <c r="D121" s="75" t="s">
        <v>2</v>
      </c>
      <c r="E121" s="5" t="str">
        <f t="shared" si="13"/>
        <v>00000000</v>
      </c>
      <c r="F121" s="5">
        <f t="shared" si="14"/>
        <v>0</v>
      </c>
      <c r="G121" s="5" t="str">
        <f t="shared" si="15"/>
        <v/>
      </c>
      <c r="H121" s="5"/>
      <c r="I121" s="4" t="s">
        <v>18</v>
      </c>
      <c r="J121" s="75">
        <v>0</v>
      </c>
      <c r="K121" s="5" t="str">
        <f t="shared" si="16"/>
        <v>00000000</v>
      </c>
      <c r="L121" s="5">
        <f t="shared" si="17"/>
        <v>0</v>
      </c>
      <c r="M121" s="4" t="str">
        <f t="shared" si="18"/>
        <v/>
      </c>
      <c r="N121" s="4"/>
      <c r="O121" s="5"/>
      <c r="Q121" s="24"/>
      <c r="R121" s="12"/>
      <c r="S121" s="12"/>
      <c r="T121" s="12"/>
      <c r="U121" s="12"/>
      <c r="V121" s="12"/>
      <c r="W121" s="1"/>
    </row>
    <row r="122" spans="1:23">
      <c r="A122" s="4"/>
      <c r="B122" s="126"/>
      <c r="C122" s="31"/>
      <c r="D122" s="74" t="s">
        <v>2</v>
      </c>
      <c r="E122" s="60" t="str">
        <f t="shared" si="13"/>
        <v>00000000</v>
      </c>
      <c r="F122" s="60">
        <f t="shared" si="14"/>
        <v>0</v>
      </c>
      <c r="G122" s="60" t="str">
        <f t="shared" si="15"/>
        <v/>
      </c>
      <c r="H122" s="60"/>
      <c r="I122" s="61" t="s">
        <v>17</v>
      </c>
      <c r="J122" s="74">
        <v>0</v>
      </c>
      <c r="K122" s="60" t="str">
        <f t="shared" si="16"/>
        <v>00000000</v>
      </c>
      <c r="L122" s="60">
        <f t="shared" si="17"/>
        <v>0</v>
      </c>
      <c r="M122" s="61" t="str">
        <f t="shared" si="18"/>
        <v/>
      </c>
      <c r="N122" s="61"/>
      <c r="O122" s="5"/>
      <c r="Q122" s="24"/>
      <c r="W122" s="1"/>
    </row>
    <row r="123" spans="1:23">
      <c r="A123" s="4"/>
      <c r="B123" s="126"/>
      <c r="C123" s="31"/>
      <c r="D123" s="75" t="s">
        <v>2</v>
      </c>
      <c r="E123" s="5" t="str">
        <f t="shared" si="13"/>
        <v>00000000</v>
      </c>
      <c r="F123" s="5">
        <f t="shared" si="14"/>
        <v>0</v>
      </c>
      <c r="G123" s="5" t="str">
        <f t="shared" si="15"/>
        <v/>
      </c>
      <c r="H123" s="5"/>
      <c r="I123" s="4" t="s">
        <v>15</v>
      </c>
      <c r="J123" s="75">
        <v>0</v>
      </c>
      <c r="K123" s="5" t="str">
        <f t="shared" si="16"/>
        <v>00000000</v>
      </c>
      <c r="L123" s="5">
        <f t="shared" si="17"/>
        <v>0</v>
      </c>
      <c r="M123" s="4" t="str">
        <f t="shared" si="18"/>
        <v/>
      </c>
      <c r="N123" s="4"/>
      <c r="O123" s="5"/>
      <c r="Q123" s="24"/>
      <c r="W123" s="1"/>
    </row>
    <row r="124" spans="1:23">
      <c r="A124" s="4"/>
      <c r="B124" s="127"/>
      <c r="C124" s="30"/>
      <c r="D124" s="74" t="s">
        <v>2</v>
      </c>
      <c r="E124" s="60" t="str">
        <f t="shared" si="13"/>
        <v>00000000</v>
      </c>
      <c r="F124" s="60">
        <f t="shared" si="14"/>
        <v>0</v>
      </c>
      <c r="G124" s="60" t="str">
        <f t="shared" si="15"/>
        <v/>
      </c>
      <c r="H124" s="60"/>
      <c r="I124" s="61" t="s">
        <v>13</v>
      </c>
      <c r="J124" s="74">
        <v>0</v>
      </c>
      <c r="K124" s="60" t="str">
        <f t="shared" si="16"/>
        <v>00000000</v>
      </c>
      <c r="L124" s="60">
        <f t="shared" si="17"/>
        <v>0</v>
      </c>
      <c r="M124" s="61" t="str">
        <f t="shared" si="18"/>
        <v/>
      </c>
      <c r="N124" s="61"/>
      <c r="O124" s="5"/>
      <c r="Q124" s="24"/>
      <c r="W124" s="1"/>
    </row>
    <row r="125" spans="1:23">
      <c r="A125" s="4"/>
      <c r="B125" s="84"/>
      <c r="C125" s="83"/>
      <c r="D125" s="62" t="s">
        <v>16</v>
      </c>
      <c r="E125" s="10" t="str">
        <f t="shared" si="13"/>
        <v>00000101</v>
      </c>
      <c r="F125" s="10">
        <f t="shared" si="14"/>
        <v>5</v>
      </c>
      <c r="G125" s="10" t="str">
        <f t="shared" si="15"/>
        <v>_x0005_</v>
      </c>
      <c r="H125" s="10" t="str">
        <f>VLOOKUP(E125,'Trace 2'!$R$6:$U$11,3,FALSE)</f>
        <v>RDSR</v>
      </c>
      <c r="I125" s="11" t="str">
        <f>VLOOKUP(E125,'Trace 2'!$R$6:$U$11,4,FALSE)</f>
        <v>Read Status register</v>
      </c>
      <c r="J125" s="62" t="s">
        <v>2</v>
      </c>
      <c r="K125" s="10" t="str">
        <f t="shared" si="16"/>
        <v>00000000</v>
      </c>
      <c r="L125" s="10">
        <f t="shared" si="17"/>
        <v>0</v>
      </c>
      <c r="M125" s="11" t="str">
        <f t="shared" si="18"/>
        <v/>
      </c>
      <c r="N125" s="11"/>
      <c r="O125" s="5"/>
      <c r="Q125" s="24"/>
      <c r="W125" s="1"/>
    </row>
    <row r="126" spans="1:23" ht="93.75" customHeight="1">
      <c r="A126" s="4"/>
      <c r="B126" s="85"/>
      <c r="C126" s="18"/>
      <c r="D126" s="59" t="s">
        <v>2</v>
      </c>
      <c r="E126" s="60" t="str">
        <f t="shared" si="13"/>
        <v>00000000</v>
      </c>
      <c r="F126" s="60">
        <f t="shared" si="14"/>
        <v>0</v>
      </c>
      <c r="G126" s="60" t="str">
        <f t="shared" si="15"/>
        <v/>
      </c>
      <c r="H126" s="60"/>
      <c r="I126" s="61"/>
      <c r="J126" s="59" t="s">
        <v>2</v>
      </c>
      <c r="K126" s="60" t="str">
        <f t="shared" si="16"/>
        <v>00000000</v>
      </c>
      <c r="L126" s="60">
        <f t="shared" si="17"/>
        <v>0</v>
      </c>
      <c r="M126" s="61" t="str">
        <f t="shared" si="18"/>
        <v/>
      </c>
      <c r="N126" s="80" t="str">
        <f>"B7: SRWD: "&amp;IF(_xlfn.BITAND(HEX2DEC(J126),2^7)&gt;0,1,0)&amp;CHAR(10)&amp;
"B6-4: 0 (unused)"&amp;CHAR(10)&amp;
"B3: BP1: "&amp;IF(_xlfn.BITAND(HEX2DEC(J126),2^3)&gt;0,1,0)&amp;CHAR(10)&amp;
"B2: BP0: "&amp;IF(_xlfn.BITAND(HEX2DEC(J126),2^2)&gt;0,1,0)&amp;CHAR(10)&amp;
"B1: WEL: "&amp;IF(_xlfn.BITAND(HEX2DEC(J126),2^1)&gt;0,1,0)&amp;CHAR(10)&amp;
"B2: WIP: "&amp;IF(_xlfn.BITAND(HEX2DEC(J126),2^0)&gt;0,1,0)</f>
        <v>B7: SRWD: 0
B6-4: 0 (unused)
B3: BP1: 0
B2: BP0: 0
B1: WEL: 0
B2: WIP: 0</v>
      </c>
      <c r="O126" s="5"/>
      <c r="Q126" s="24"/>
      <c r="W126" s="1"/>
    </row>
    <row r="127" spans="1:23">
      <c r="A127" s="4"/>
      <c r="B127" s="112"/>
      <c r="C127" s="113"/>
      <c r="D127" s="108" t="s">
        <v>94</v>
      </c>
      <c r="E127" s="109" t="str">
        <f t="shared" si="13"/>
        <v>00000110</v>
      </c>
      <c r="F127" s="109">
        <f t="shared" si="14"/>
        <v>6</v>
      </c>
      <c r="G127" s="109" t="str">
        <f t="shared" si="15"/>
        <v>_x0006_</v>
      </c>
      <c r="H127" s="109" t="str">
        <f>VLOOKUP(E127,'Trace 2'!$R$6:$U$11,3,FALSE)</f>
        <v>WREN</v>
      </c>
      <c r="I127" s="110" t="str">
        <f>VLOOKUP(E127,'Trace 2'!$R$6:$U$11,4,FALSE)</f>
        <v>Write enable</v>
      </c>
      <c r="J127" s="108">
        <v>0</v>
      </c>
      <c r="K127" s="109" t="str">
        <f t="shared" si="16"/>
        <v>00000000</v>
      </c>
      <c r="L127" s="109">
        <f t="shared" si="17"/>
        <v>0</v>
      </c>
      <c r="M127" s="110" t="str">
        <f t="shared" si="18"/>
        <v/>
      </c>
      <c r="N127" s="111"/>
      <c r="O127" s="5"/>
      <c r="Q127" s="24"/>
      <c r="W127" s="1"/>
    </row>
    <row r="128" spans="1:23">
      <c r="A128" s="4"/>
      <c r="B128" s="126">
        <v>16</v>
      </c>
      <c r="C128" s="31"/>
      <c r="D128" s="74" t="s">
        <v>5</v>
      </c>
      <c r="E128" s="60" t="str">
        <f t="shared" si="13"/>
        <v>00000010</v>
      </c>
      <c r="F128" s="60">
        <f t="shared" si="14"/>
        <v>2</v>
      </c>
      <c r="G128" s="60" t="str">
        <f t="shared" si="15"/>
        <v>_x0002_</v>
      </c>
      <c r="H128" s="60" t="str">
        <f>VLOOKUP(E128,'Trace 2'!$R$6:$U$11,3,FALSE)</f>
        <v>WRITE</v>
      </c>
      <c r="I128" s="61" t="str">
        <f>VLOOKUP(E128,'Trace 2'!$R$6:$U$11,4,FALSE)</f>
        <v>Write to Memory array</v>
      </c>
      <c r="J128" s="74">
        <v>0</v>
      </c>
      <c r="K128" s="60" t="str">
        <f t="shared" si="16"/>
        <v>00000000</v>
      </c>
      <c r="L128" s="60">
        <f t="shared" si="17"/>
        <v>0</v>
      </c>
      <c r="M128" s="61" t="str">
        <f t="shared" si="18"/>
        <v/>
      </c>
      <c r="N128" s="115" t="str">
        <f>"Write to 0x"&amp;D129&amp;D130</f>
        <v>Write to 0x00B2</v>
      </c>
      <c r="O128" s="5"/>
      <c r="Q128" s="24"/>
      <c r="W128" s="1"/>
    </row>
    <row r="129" spans="1:23">
      <c r="A129" s="4"/>
      <c r="B129" s="126"/>
      <c r="C129" s="31"/>
      <c r="D129" s="75" t="s">
        <v>2</v>
      </c>
      <c r="E129" s="5" t="str">
        <f t="shared" si="13"/>
        <v>00000000</v>
      </c>
      <c r="F129" s="5">
        <f t="shared" si="14"/>
        <v>0</v>
      </c>
      <c r="G129" s="5" t="str">
        <f t="shared" si="15"/>
        <v/>
      </c>
      <c r="H129" s="5">
        <f>HEX2DEC(D129)</f>
        <v>0</v>
      </c>
      <c r="I129" s="4" t="s">
        <v>28</v>
      </c>
      <c r="J129" s="75">
        <v>0</v>
      </c>
      <c r="K129" s="5" t="str">
        <f t="shared" si="16"/>
        <v>00000000</v>
      </c>
      <c r="L129" s="5">
        <f t="shared" si="17"/>
        <v>0</v>
      </c>
      <c r="M129" s="4" t="str">
        <f t="shared" si="18"/>
        <v/>
      </c>
      <c r="N129" s="115"/>
      <c r="O129" s="5"/>
      <c r="Q129" s="24"/>
      <c r="W129" s="1"/>
    </row>
    <row r="130" spans="1:23">
      <c r="A130" s="4"/>
      <c r="B130" s="126"/>
      <c r="C130" s="31"/>
      <c r="D130" s="74" t="s">
        <v>143</v>
      </c>
      <c r="E130" s="60" t="str">
        <f t="shared" si="13"/>
        <v>10110010</v>
      </c>
      <c r="F130" s="60">
        <f t="shared" si="14"/>
        <v>178</v>
      </c>
      <c r="G130" s="60" t="str">
        <f t="shared" si="15"/>
        <v>²</v>
      </c>
      <c r="H130" s="60">
        <f>HEX2DEC(D130)</f>
        <v>178</v>
      </c>
      <c r="I130" s="61" t="s">
        <v>27</v>
      </c>
      <c r="J130" s="74">
        <v>0</v>
      </c>
      <c r="K130" s="60" t="str">
        <f t="shared" si="16"/>
        <v>00000000</v>
      </c>
      <c r="L130" s="60">
        <f t="shared" si="17"/>
        <v>0</v>
      </c>
      <c r="M130" s="61" t="str">
        <f t="shared" si="18"/>
        <v/>
      </c>
      <c r="N130" s="115"/>
      <c r="O130" s="5"/>
      <c r="Q130" s="24"/>
      <c r="W130" s="1"/>
    </row>
    <row r="131" spans="1:23">
      <c r="A131" s="4"/>
      <c r="B131" s="126"/>
      <c r="C131" s="31"/>
      <c r="D131" s="75" t="s">
        <v>2</v>
      </c>
      <c r="E131" s="5" t="str">
        <f t="shared" si="13"/>
        <v>00000000</v>
      </c>
      <c r="F131" s="5">
        <f t="shared" si="14"/>
        <v>0</v>
      </c>
      <c r="G131" s="5" t="str">
        <f t="shared" si="15"/>
        <v/>
      </c>
      <c r="H131" s="5"/>
      <c r="I131" s="4" t="s">
        <v>26</v>
      </c>
      <c r="J131" s="75">
        <v>0</v>
      </c>
      <c r="K131" s="5" t="str">
        <f t="shared" si="16"/>
        <v>00000000</v>
      </c>
      <c r="L131" s="5">
        <f t="shared" si="17"/>
        <v>0</v>
      </c>
      <c r="M131" s="4" t="str">
        <f t="shared" si="18"/>
        <v/>
      </c>
      <c r="N131" s="4"/>
      <c r="O131" s="5"/>
      <c r="Q131" s="24"/>
      <c r="W131" s="1"/>
    </row>
    <row r="132" spans="1:23">
      <c r="A132" s="4"/>
      <c r="B132" s="126"/>
      <c r="C132" s="31"/>
      <c r="D132" s="74" t="s">
        <v>2</v>
      </c>
      <c r="E132" s="60" t="str">
        <f t="shared" si="13"/>
        <v>00000000</v>
      </c>
      <c r="F132" s="60">
        <f t="shared" si="14"/>
        <v>0</v>
      </c>
      <c r="G132" s="60" t="str">
        <f t="shared" si="15"/>
        <v/>
      </c>
      <c r="H132" s="60"/>
      <c r="I132" s="61" t="s">
        <v>25</v>
      </c>
      <c r="J132" s="74">
        <v>0</v>
      </c>
      <c r="K132" s="60" t="str">
        <f t="shared" si="16"/>
        <v>00000000</v>
      </c>
      <c r="L132" s="60">
        <f t="shared" si="17"/>
        <v>0</v>
      </c>
      <c r="M132" s="61" t="str">
        <f t="shared" si="18"/>
        <v/>
      </c>
      <c r="N132" s="61"/>
      <c r="O132" s="5"/>
      <c r="Q132" s="24"/>
      <c r="W132" s="1"/>
    </row>
    <row r="133" spans="1:23">
      <c r="A133" s="4"/>
      <c r="B133" s="126"/>
      <c r="C133" s="31"/>
      <c r="D133" s="75" t="s">
        <v>2</v>
      </c>
      <c r="E133" s="5" t="str">
        <f t="shared" si="13"/>
        <v>00000000</v>
      </c>
      <c r="F133" s="5">
        <f t="shared" si="14"/>
        <v>0</v>
      </c>
      <c r="G133" s="5" t="str">
        <f t="shared" si="15"/>
        <v/>
      </c>
      <c r="H133" s="5"/>
      <c r="I133" s="4" t="s">
        <v>24</v>
      </c>
      <c r="J133" s="75">
        <v>0</v>
      </c>
      <c r="K133" s="5" t="str">
        <f t="shared" si="16"/>
        <v>00000000</v>
      </c>
      <c r="L133" s="5">
        <f t="shared" si="17"/>
        <v>0</v>
      </c>
      <c r="M133" s="4" t="str">
        <f t="shared" si="18"/>
        <v/>
      </c>
      <c r="N133" s="4"/>
      <c r="O133" s="5"/>
      <c r="Q133" s="24"/>
      <c r="W133" s="1"/>
    </row>
    <row r="134" spans="1:23">
      <c r="A134" s="4"/>
      <c r="B134" s="126"/>
      <c r="C134" s="31"/>
      <c r="D134" s="74" t="s">
        <v>2</v>
      </c>
      <c r="E134" s="60" t="str">
        <f t="shared" si="13"/>
        <v>00000000</v>
      </c>
      <c r="F134" s="60">
        <f t="shared" si="14"/>
        <v>0</v>
      </c>
      <c r="G134" s="60" t="str">
        <f t="shared" si="15"/>
        <v/>
      </c>
      <c r="H134" s="60"/>
      <c r="I134" s="61" t="s">
        <v>22</v>
      </c>
      <c r="J134" s="74">
        <v>0</v>
      </c>
      <c r="K134" s="60" t="str">
        <f t="shared" si="16"/>
        <v>00000000</v>
      </c>
      <c r="L134" s="60">
        <f t="shared" si="17"/>
        <v>0</v>
      </c>
      <c r="M134" s="61" t="str">
        <f t="shared" si="18"/>
        <v/>
      </c>
      <c r="N134" s="61"/>
      <c r="O134" s="5"/>
      <c r="Q134" s="24"/>
      <c r="W134" s="1"/>
    </row>
    <row r="135" spans="1:23">
      <c r="A135" s="4"/>
      <c r="B135" s="126"/>
      <c r="C135" s="31"/>
      <c r="D135" s="75" t="s">
        <v>2</v>
      </c>
      <c r="E135" s="5" t="str">
        <f t="shared" si="13"/>
        <v>00000000</v>
      </c>
      <c r="F135" s="5">
        <f t="shared" si="14"/>
        <v>0</v>
      </c>
      <c r="G135" s="5" t="str">
        <f t="shared" si="15"/>
        <v/>
      </c>
      <c r="H135" s="5"/>
      <c r="I135" s="4" t="s">
        <v>20</v>
      </c>
      <c r="J135" s="75">
        <v>0</v>
      </c>
      <c r="K135" s="5" t="str">
        <f t="shared" si="16"/>
        <v>00000000</v>
      </c>
      <c r="L135" s="5">
        <f t="shared" si="17"/>
        <v>0</v>
      </c>
      <c r="M135" s="4" t="str">
        <f t="shared" si="18"/>
        <v/>
      </c>
      <c r="N135" s="4"/>
      <c r="O135" s="5"/>
      <c r="Q135" s="24"/>
      <c r="W135" s="1"/>
    </row>
    <row r="136" spans="1:23">
      <c r="A136" s="4"/>
      <c r="B136" s="126"/>
      <c r="C136" s="31"/>
      <c r="D136" s="74" t="s">
        <v>2</v>
      </c>
      <c r="E136" s="60" t="str">
        <f t="shared" si="13"/>
        <v>00000000</v>
      </c>
      <c r="F136" s="60">
        <f t="shared" si="14"/>
        <v>0</v>
      </c>
      <c r="G136" s="60" t="str">
        <f t="shared" si="15"/>
        <v/>
      </c>
      <c r="H136" s="60"/>
      <c r="I136" s="61" t="s">
        <v>19</v>
      </c>
      <c r="J136" s="74">
        <v>0</v>
      </c>
      <c r="K136" s="60" t="str">
        <f t="shared" si="16"/>
        <v>00000000</v>
      </c>
      <c r="L136" s="60">
        <f t="shared" si="17"/>
        <v>0</v>
      </c>
      <c r="M136" s="61" t="str">
        <f t="shared" si="18"/>
        <v/>
      </c>
      <c r="N136" s="61"/>
      <c r="O136" s="5"/>
      <c r="Q136" s="24"/>
      <c r="W136" s="1"/>
    </row>
    <row r="137" spans="1:23">
      <c r="A137" s="4"/>
      <c r="B137" s="126"/>
      <c r="C137" s="31"/>
      <c r="D137" s="75" t="s">
        <v>2</v>
      </c>
      <c r="E137" s="5" t="str">
        <f t="shared" si="13"/>
        <v>00000000</v>
      </c>
      <c r="F137" s="5">
        <f t="shared" si="14"/>
        <v>0</v>
      </c>
      <c r="G137" s="5" t="str">
        <f t="shared" si="15"/>
        <v/>
      </c>
      <c r="H137" s="5"/>
      <c r="I137" s="4" t="s">
        <v>18</v>
      </c>
      <c r="J137" s="75">
        <v>0</v>
      </c>
      <c r="K137" s="5" t="str">
        <f t="shared" si="16"/>
        <v>00000000</v>
      </c>
      <c r="L137" s="5">
        <f t="shared" si="17"/>
        <v>0</v>
      </c>
      <c r="M137" s="4" t="str">
        <f t="shared" si="18"/>
        <v/>
      </c>
      <c r="N137" s="4"/>
      <c r="O137" s="5"/>
      <c r="Q137" s="24"/>
      <c r="W137" s="1"/>
    </row>
    <row r="138" spans="1:23">
      <c r="A138" s="4"/>
      <c r="B138" s="126"/>
      <c r="C138" s="31"/>
      <c r="D138" s="74" t="s">
        <v>2</v>
      </c>
      <c r="E138" s="60" t="str">
        <f t="shared" si="13"/>
        <v>00000000</v>
      </c>
      <c r="F138" s="60">
        <f t="shared" si="14"/>
        <v>0</v>
      </c>
      <c r="G138" s="60" t="str">
        <f t="shared" si="15"/>
        <v/>
      </c>
      <c r="H138" s="60"/>
      <c r="I138" s="61" t="s">
        <v>17</v>
      </c>
      <c r="J138" s="74">
        <v>0</v>
      </c>
      <c r="K138" s="60" t="str">
        <f t="shared" si="16"/>
        <v>00000000</v>
      </c>
      <c r="L138" s="60">
        <f t="shared" si="17"/>
        <v>0</v>
      </c>
      <c r="M138" s="61" t="str">
        <f t="shared" si="18"/>
        <v/>
      </c>
      <c r="N138" s="61"/>
      <c r="O138" s="5"/>
      <c r="Q138" s="24"/>
      <c r="W138" s="1"/>
    </row>
    <row r="139" spans="1:23">
      <c r="A139" s="4"/>
      <c r="B139" s="126"/>
      <c r="C139" s="31"/>
      <c r="D139" s="75" t="s">
        <v>2</v>
      </c>
      <c r="E139" s="5" t="str">
        <f t="shared" si="13"/>
        <v>00000000</v>
      </c>
      <c r="F139" s="5">
        <f t="shared" si="14"/>
        <v>0</v>
      </c>
      <c r="G139" s="5" t="str">
        <f t="shared" si="15"/>
        <v/>
      </c>
      <c r="H139" s="5"/>
      <c r="I139" s="4" t="s">
        <v>15</v>
      </c>
      <c r="J139" s="75">
        <v>0</v>
      </c>
      <c r="K139" s="5" t="str">
        <f t="shared" si="16"/>
        <v>00000000</v>
      </c>
      <c r="L139" s="5">
        <f t="shared" si="17"/>
        <v>0</v>
      </c>
      <c r="M139" s="4" t="str">
        <f t="shared" si="18"/>
        <v/>
      </c>
      <c r="N139" s="4"/>
      <c r="O139" s="5"/>
      <c r="Q139" s="24"/>
      <c r="W139" s="1"/>
    </row>
    <row r="140" spans="1:23">
      <c r="A140" s="4"/>
      <c r="B140" s="127"/>
      <c r="C140" s="30"/>
      <c r="D140" s="74" t="s">
        <v>2</v>
      </c>
      <c r="E140" s="60" t="str">
        <f t="shared" si="13"/>
        <v>00000000</v>
      </c>
      <c r="F140" s="60">
        <f t="shared" si="14"/>
        <v>0</v>
      </c>
      <c r="G140" s="60" t="str">
        <f t="shared" si="15"/>
        <v/>
      </c>
      <c r="H140" s="60"/>
      <c r="I140" s="61" t="s">
        <v>13</v>
      </c>
      <c r="J140" s="74">
        <v>0</v>
      </c>
      <c r="K140" s="60" t="str">
        <f t="shared" si="16"/>
        <v>00000000</v>
      </c>
      <c r="L140" s="60">
        <f t="shared" si="17"/>
        <v>0</v>
      </c>
      <c r="M140" s="61" t="str">
        <f t="shared" si="18"/>
        <v/>
      </c>
      <c r="N140" s="61"/>
      <c r="O140" s="5"/>
      <c r="Q140" s="24"/>
      <c r="W140" s="1"/>
    </row>
    <row r="141" spans="1:23">
      <c r="A141" s="4"/>
      <c r="B141" s="84"/>
      <c r="C141" s="83"/>
      <c r="D141" s="62" t="s">
        <v>16</v>
      </c>
      <c r="E141" s="10" t="str">
        <f t="shared" si="13"/>
        <v>00000101</v>
      </c>
      <c r="F141" s="10">
        <f t="shared" si="14"/>
        <v>5</v>
      </c>
      <c r="G141" s="10" t="str">
        <f t="shared" si="15"/>
        <v>_x0005_</v>
      </c>
      <c r="H141" s="10" t="str">
        <f>VLOOKUP(E141,'Trace 2'!$R$6:$U$11,3,FALSE)</f>
        <v>RDSR</v>
      </c>
      <c r="I141" s="11" t="str">
        <f>VLOOKUP(E141,'Trace 2'!$R$6:$U$11,4,FALSE)</f>
        <v>Read Status register</v>
      </c>
      <c r="J141" s="62" t="s">
        <v>2</v>
      </c>
      <c r="K141" s="10" t="str">
        <f t="shared" si="16"/>
        <v>00000000</v>
      </c>
      <c r="L141" s="10">
        <f t="shared" si="17"/>
        <v>0</v>
      </c>
      <c r="M141" s="11" t="str">
        <f t="shared" si="18"/>
        <v/>
      </c>
      <c r="N141" s="11"/>
      <c r="O141" s="5"/>
      <c r="Q141" s="24"/>
      <c r="W141" s="1"/>
    </row>
    <row r="142" spans="1:23" ht="93.75" customHeight="1">
      <c r="A142" s="4"/>
      <c r="B142" s="85"/>
      <c r="C142" s="18"/>
      <c r="D142" s="59" t="s">
        <v>2</v>
      </c>
      <c r="E142" s="60" t="str">
        <f t="shared" si="13"/>
        <v>00000000</v>
      </c>
      <c r="F142" s="60">
        <f t="shared" si="14"/>
        <v>0</v>
      </c>
      <c r="G142" s="60" t="str">
        <f t="shared" si="15"/>
        <v/>
      </c>
      <c r="H142" s="60"/>
      <c r="I142" s="61"/>
      <c r="J142" s="59" t="s">
        <v>2</v>
      </c>
      <c r="K142" s="60" t="str">
        <f t="shared" si="16"/>
        <v>00000000</v>
      </c>
      <c r="L142" s="60">
        <f t="shared" si="17"/>
        <v>0</v>
      </c>
      <c r="M142" s="61" t="str">
        <f t="shared" si="18"/>
        <v/>
      </c>
      <c r="N142" s="80" t="str">
        <f>"B7: SRWD: "&amp;IF(_xlfn.BITAND(HEX2DEC(J142),2^7)&gt;0,1,0)&amp;CHAR(10)&amp;
"B6-4: 0 (unused)"&amp;CHAR(10)&amp;
"B3: BP1: "&amp;IF(_xlfn.BITAND(HEX2DEC(J142),2^3)&gt;0,1,0)&amp;CHAR(10)&amp;
"B2: BP0: "&amp;IF(_xlfn.BITAND(HEX2DEC(J142),2^2)&gt;0,1,0)&amp;CHAR(10)&amp;
"B1: WEL: "&amp;IF(_xlfn.BITAND(HEX2DEC(J142),2^1)&gt;0,1,0)&amp;CHAR(10)&amp;
"B2: WIP: "&amp;IF(_xlfn.BITAND(HEX2DEC(J142),2^0)&gt;0,1,0)</f>
        <v>B7: SRWD: 0
B6-4: 0 (unused)
B3: BP1: 0
B2: BP0: 0
B1: WEL: 0
B2: WIP: 0</v>
      </c>
      <c r="O142" s="5"/>
      <c r="Q142" s="24"/>
      <c r="W142" s="1"/>
    </row>
    <row r="143" spans="1:23">
      <c r="A143" s="4"/>
      <c r="B143" s="112"/>
      <c r="C143" s="113"/>
      <c r="D143" s="108" t="s">
        <v>94</v>
      </c>
      <c r="E143" s="109" t="str">
        <f t="shared" si="13"/>
        <v>00000110</v>
      </c>
      <c r="F143" s="109">
        <f t="shared" si="14"/>
        <v>6</v>
      </c>
      <c r="G143" s="109" t="str">
        <f t="shared" si="15"/>
        <v>_x0006_</v>
      </c>
      <c r="H143" s="109" t="str">
        <f>VLOOKUP(E143,'Trace 2'!$R$6:$U$11,3,FALSE)</f>
        <v>WREN</v>
      </c>
      <c r="I143" s="110" t="str">
        <f>VLOOKUP(E143,'Trace 2'!$R$6:$U$11,4,FALSE)</f>
        <v>Write enable</v>
      </c>
      <c r="J143" s="108">
        <v>0</v>
      </c>
      <c r="K143" s="109" t="str">
        <f t="shared" si="16"/>
        <v>00000000</v>
      </c>
      <c r="L143" s="109">
        <f t="shared" si="17"/>
        <v>0</v>
      </c>
      <c r="M143" s="110" t="str">
        <f t="shared" si="18"/>
        <v/>
      </c>
      <c r="N143" s="111"/>
      <c r="O143" s="5"/>
      <c r="Q143" s="24"/>
      <c r="W143" s="1"/>
    </row>
    <row r="144" spans="1:23">
      <c r="A144" s="4"/>
      <c r="B144" s="126">
        <v>17</v>
      </c>
      <c r="C144" s="31"/>
      <c r="D144" s="74" t="s">
        <v>5</v>
      </c>
      <c r="E144" s="60" t="str">
        <f t="shared" si="13"/>
        <v>00000010</v>
      </c>
      <c r="F144" s="60">
        <f t="shared" si="14"/>
        <v>2</v>
      </c>
      <c r="G144" s="60" t="str">
        <f t="shared" si="15"/>
        <v>_x0002_</v>
      </c>
      <c r="H144" s="60" t="str">
        <f>VLOOKUP(E144,'Trace 2'!$R$6:$U$11,3,FALSE)</f>
        <v>WRITE</v>
      </c>
      <c r="I144" s="61" t="str">
        <f>VLOOKUP(E144,'Trace 2'!$R$6:$U$11,4,FALSE)</f>
        <v>Write to Memory array</v>
      </c>
      <c r="J144" s="74">
        <v>0</v>
      </c>
      <c r="K144" s="60" t="str">
        <f t="shared" si="16"/>
        <v>00000000</v>
      </c>
      <c r="L144" s="60">
        <f t="shared" si="17"/>
        <v>0</v>
      </c>
      <c r="M144" s="61" t="str">
        <f t="shared" si="18"/>
        <v/>
      </c>
      <c r="N144" s="115" t="str">
        <f>"Write to 0x"&amp;D145&amp;D146</f>
        <v>Write to 0x00BC</v>
      </c>
      <c r="O144" s="5"/>
      <c r="Q144" s="24"/>
      <c r="W144" s="1"/>
    </row>
    <row r="145" spans="1:23">
      <c r="A145" s="4"/>
      <c r="B145" s="126"/>
      <c r="C145" s="31"/>
      <c r="D145" s="75" t="s">
        <v>2</v>
      </c>
      <c r="E145" s="5" t="str">
        <f t="shared" si="13"/>
        <v>00000000</v>
      </c>
      <c r="F145" s="5">
        <f t="shared" si="14"/>
        <v>0</v>
      </c>
      <c r="G145" s="5" t="str">
        <f t="shared" si="15"/>
        <v/>
      </c>
      <c r="H145" s="5">
        <f>HEX2DEC(D145)</f>
        <v>0</v>
      </c>
      <c r="I145" s="4" t="s">
        <v>28</v>
      </c>
      <c r="J145" s="75">
        <v>0</v>
      </c>
      <c r="K145" s="5" t="str">
        <f t="shared" si="16"/>
        <v>00000000</v>
      </c>
      <c r="L145" s="5">
        <f t="shared" si="17"/>
        <v>0</v>
      </c>
      <c r="M145" s="4" t="str">
        <f t="shared" si="18"/>
        <v/>
      </c>
      <c r="N145" s="115"/>
      <c r="O145" s="5"/>
      <c r="Q145" s="24"/>
      <c r="W145" s="1"/>
    </row>
    <row r="146" spans="1:23">
      <c r="A146" s="4"/>
      <c r="B146" s="126"/>
      <c r="C146" s="31"/>
      <c r="D146" s="74" t="s">
        <v>142</v>
      </c>
      <c r="E146" s="60" t="str">
        <f t="shared" si="13"/>
        <v>10111100</v>
      </c>
      <c r="F146" s="60">
        <f t="shared" si="14"/>
        <v>188</v>
      </c>
      <c r="G146" s="60" t="str">
        <f t="shared" si="15"/>
        <v>¼</v>
      </c>
      <c r="H146" s="60">
        <f>HEX2DEC(D146)</f>
        <v>188</v>
      </c>
      <c r="I146" s="61" t="s">
        <v>27</v>
      </c>
      <c r="J146" s="74">
        <v>0</v>
      </c>
      <c r="K146" s="60" t="str">
        <f t="shared" si="16"/>
        <v>00000000</v>
      </c>
      <c r="L146" s="60">
        <f t="shared" si="17"/>
        <v>0</v>
      </c>
      <c r="M146" s="61" t="str">
        <f t="shared" si="18"/>
        <v/>
      </c>
      <c r="N146" s="115"/>
      <c r="O146" s="5"/>
      <c r="Q146" s="24"/>
      <c r="W146" s="1"/>
    </row>
    <row r="147" spans="1:23">
      <c r="A147" s="4"/>
      <c r="B147" s="126"/>
      <c r="C147" s="31"/>
      <c r="D147" s="75" t="s">
        <v>2</v>
      </c>
      <c r="E147" s="5" t="str">
        <f t="shared" si="13"/>
        <v>00000000</v>
      </c>
      <c r="F147" s="5">
        <f t="shared" si="14"/>
        <v>0</v>
      </c>
      <c r="G147" s="5" t="str">
        <f t="shared" si="15"/>
        <v/>
      </c>
      <c r="H147" s="5"/>
      <c r="I147" s="4" t="s">
        <v>26</v>
      </c>
      <c r="J147" s="75">
        <v>0</v>
      </c>
      <c r="K147" s="5" t="str">
        <f t="shared" si="16"/>
        <v>00000000</v>
      </c>
      <c r="L147" s="5">
        <f t="shared" si="17"/>
        <v>0</v>
      </c>
      <c r="M147" s="4" t="str">
        <f t="shared" si="18"/>
        <v/>
      </c>
      <c r="N147" s="4"/>
      <c r="O147" s="5"/>
      <c r="Q147" s="24"/>
      <c r="W147" s="1"/>
    </row>
    <row r="148" spans="1:23">
      <c r="A148" s="4"/>
      <c r="B148" s="126"/>
      <c r="C148" s="31"/>
      <c r="D148" s="74" t="s">
        <v>2</v>
      </c>
      <c r="E148" s="60" t="str">
        <f t="shared" si="13"/>
        <v>00000000</v>
      </c>
      <c r="F148" s="60">
        <f t="shared" si="14"/>
        <v>0</v>
      </c>
      <c r="G148" s="60" t="str">
        <f t="shared" si="15"/>
        <v/>
      </c>
      <c r="H148" s="60"/>
      <c r="I148" s="61" t="s">
        <v>25</v>
      </c>
      <c r="J148" s="74">
        <v>0</v>
      </c>
      <c r="K148" s="60" t="str">
        <f t="shared" si="16"/>
        <v>00000000</v>
      </c>
      <c r="L148" s="60">
        <f t="shared" si="17"/>
        <v>0</v>
      </c>
      <c r="M148" s="61" t="str">
        <f t="shared" si="18"/>
        <v/>
      </c>
      <c r="N148" s="61"/>
      <c r="O148" s="5"/>
      <c r="Q148" s="24"/>
      <c r="W148" s="1"/>
    </row>
    <row r="149" spans="1:23">
      <c r="A149" s="4"/>
      <c r="B149" s="126"/>
      <c r="C149" s="31"/>
      <c r="D149" s="75" t="s">
        <v>2</v>
      </c>
      <c r="E149" s="5" t="str">
        <f t="shared" si="13"/>
        <v>00000000</v>
      </c>
      <c r="F149" s="5">
        <f t="shared" si="14"/>
        <v>0</v>
      </c>
      <c r="G149" s="5" t="str">
        <f t="shared" si="15"/>
        <v/>
      </c>
      <c r="H149" s="5"/>
      <c r="I149" s="4" t="s">
        <v>24</v>
      </c>
      <c r="J149" s="75">
        <v>0</v>
      </c>
      <c r="K149" s="5" t="str">
        <f t="shared" si="16"/>
        <v>00000000</v>
      </c>
      <c r="L149" s="5">
        <f t="shared" si="17"/>
        <v>0</v>
      </c>
      <c r="M149" s="4" t="str">
        <f t="shared" si="18"/>
        <v/>
      </c>
      <c r="N149" s="4"/>
      <c r="O149" s="5"/>
      <c r="Q149" s="24"/>
      <c r="W149" s="1"/>
    </row>
    <row r="150" spans="1:23">
      <c r="A150" s="4"/>
      <c r="B150" s="126"/>
      <c r="C150" s="31"/>
      <c r="D150" s="74" t="s">
        <v>2</v>
      </c>
      <c r="E150" s="60" t="str">
        <f t="shared" si="13"/>
        <v>00000000</v>
      </c>
      <c r="F150" s="60">
        <f t="shared" si="14"/>
        <v>0</v>
      </c>
      <c r="G150" s="60" t="str">
        <f t="shared" si="15"/>
        <v/>
      </c>
      <c r="H150" s="60"/>
      <c r="I150" s="61" t="s">
        <v>22</v>
      </c>
      <c r="J150" s="74">
        <v>0</v>
      </c>
      <c r="K150" s="60" t="str">
        <f t="shared" si="16"/>
        <v>00000000</v>
      </c>
      <c r="L150" s="60">
        <f t="shared" si="17"/>
        <v>0</v>
      </c>
      <c r="M150" s="61" t="str">
        <f t="shared" si="18"/>
        <v/>
      </c>
      <c r="N150" s="61"/>
      <c r="O150" s="5"/>
      <c r="Q150" s="24"/>
      <c r="W150" s="1"/>
    </row>
    <row r="151" spans="1:23">
      <c r="A151" s="4"/>
      <c r="B151" s="126"/>
      <c r="C151" s="31"/>
      <c r="D151" s="75" t="s">
        <v>2</v>
      </c>
      <c r="E151" s="5" t="str">
        <f t="shared" si="13"/>
        <v>00000000</v>
      </c>
      <c r="F151" s="5">
        <f t="shared" si="14"/>
        <v>0</v>
      </c>
      <c r="G151" s="5" t="str">
        <f t="shared" si="15"/>
        <v/>
      </c>
      <c r="H151" s="5"/>
      <c r="I151" s="4" t="s">
        <v>20</v>
      </c>
      <c r="J151" s="75">
        <v>0</v>
      </c>
      <c r="K151" s="5" t="str">
        <f t="shared" si="16"/>
        <v>00000000</v>
      </c>
      <c r="L151" s="5">
        <f t="shared" si="17"/>
        <v>0</v>
      </c>
      <c r="M151" s="4" t="str">
        <f t="shared" si="18"/>
        <v/>
      </c>
      <c r="N151" s="4"/>
      <c r="O151" s="5"/>
      <c r="Q151" s="24"/>
      <c r="W151" s="1"/>
    </row>
    <row r="152" spans="1:23">
      <c r="A152" s="4"/>
      <c r="B152" s="126"/>
      <c r="C152" s="31"/>
      <c r="D152" s="74" t="s">
        <v>2</v>
      </c>
      <c r="E152" s="60" t="str">
        <f t="shared" si="13"/>
        <v>00000000</v>
      </c>
      <c r="F152" s="60">
        <f t="shared" si="14"/>
        <v>0</v>
      </c>
      <c r="G152" s="60" t="str">
        <f t="shared" si="15"/>
        <v/>
      </c>
      <c r="H152" s="60"/>
      <c r="I152" s="61" t="s">
        <v>19</v>
      </c>
      <c r="J152" s="74">
        <v>0</v>
      </c>
      <c r="K152" s="60" t="str">
        <f t="shared" si="16"/>
        <v>00000000</v>
      </c>
      <c r="L152" s="60">
        <f t="shared" si="17"/>
        <v>0</v>
      </c>
      <c r="M152" s="61" t="str">
        <f t="shared" si="18"/>
        <v/>
      </c>
      <c r="N152" s="61"/>
      <c r="O152" s="5"/>
      <c r="Q152" s="24"/>
      <c r="W152" s="1"/>
    </row>
    <row r="153" spans="1:23">
      <c r="A153" s="4"/>
      <c r="B153" s="126"/>
      <c r="C153" s="31"/>
      <c r="D153" s="75" t="s">
        <v>2</v>
      </c>
      <c r="E153" s="5" t="str">
        <f t="shared" si="13"/>
        <v>00000000</v>
      </c>
      <c r="F153" s="5">
        <f t="shared" si="14"/>
        <v>0</v>
      </c>
      <c r="G153" s="5" t="str">
        <f t="shared" si="15"/>
        <v/>
      </c>
      <c r="H153" s="5"/>
      <c r="I153" s="4" t="s">
        <v>18</v>
      </c>
      <c r="J153" s="75">
        <v>0</v>
      </c>
      <c r="K153" s="5" t="str">
        <f t="shared" si="16"/>
        <v>00000000</v>
      </c>
      <c r="L153" s="5">
        <f t="shared" si="17"/>
        <v>0</v>
      </c>
      <c r="M153" s="4" t="str">
        <f t="shared" si="18"/>
        <v/>
      </c>
      <c r="N153" s="4"/>
      <c r="O153" s="5"/>
      <c r="Q153" s="24"/>
      <c r="W153" s="1"/>
    </row>
    <row r="154" spans="1:23">
      <c r="A154" s="4"/>
      <c r="B154" s="126"/>
      <c r="C154" s="31"/>
      <c r="D154" s="74" t="s">
        <v>2</v>
      </c>
      <c r="E154" s="60" t="str">
        <f t="shared" si="13"/>
        <v>00000000</v>
      </c>
      <c r="F154" s="60">
        <f t="shared" si="14"/>
        <v>0</v>
      </c>
      <c r="G154" s="60" t="str">
        <f t="shared" si="15"/>
        <v/>
      </c>
      <c r="H154" s="60"/>
      <c r="I154" s="61" t="s">
        <v>17</v>
      </c>
      <c r="J154" s="74">
        <v>0</v>
      </c>
      <c r="K154" s="60" t="str">
        <f t="shared" si="16"/>
        <v>00000000</v>
      </c>
      <c r="L154" s="60">
        <f t="shared" si="17"/>
        <v>0</v>
      </c>
      <c r="M154" s="61" t="str">
        <f t="shared" si="18"/>
        <v/>
      </c>
      <c r="N154" s="61"/>
      <c r="O154" s="5"/>
      <c r="Q154" s="24"/>
      <c r="W154" s="1"/>
    </row>
    <row r="155" spans="1:23">
      <c r="A155" s="4"/>
      <c r="B155" s="126"/>
      <c r="C155" s="31"/>
      <c r="D155" s="75" t="s">
        <v>2</v>
      </c>
      <c r="E155" s="5" t="str">
        <f t="shared" si="13"/>
        <v>00000000</v>
      </c>
      <c r="F155" s="5">
        <f t="shared" si="14"/>
        <v>0</v>
      </c>
      <c r="G155" s="5" t="str">
        <f t="shared" si="15"/>
        <v/>
      </c>
      <c r="H155" s="5"/>
      <c r="I155" s="4" t="s">
        <v>15</v>
      </c>
      <c r="J155" s="75">
        <v>0</v>
      </c>
      <c r="K155" s="5" t="str">
        <f t="shared" si="16"/>
        <v>00000000</v>
      </c>
      <c r="L155" s="5">
        <f t="shared" si="17"/>
        <v>0</v>
      </c>
      <c r="M155" s="4" t="str">
        <f t="shared" si="18"/>
        <v/>
      </c>
      <c r="N155" s="4"/>
      <c r="O155" s="5"/>
      <c r="Q155" s="24"/>
      <c r="W155" s="1"/>
    </row>
    <row r="156" spans="1:23">
      <c r="A156" s="4"/>
      <c r="B156" s="127"/>
      <c r="C156" s="30"/>
      <c r="D156" s="74" t="s">
        <v>2</v>
      </c>
      <c r="E156" s="60" t="str">
        <f t="shared" si="13"/>
        <v>00000000</v>
      </c>
      <c r="F156" s="60">
        <f t="shared" si="14"/>
        <v>0</v>
      </c>
      <c r="G156" s="60" t="str">
        <f t="shared" si="15"/>
        <v/>
      </c>
      <c r="H156" s="60"/>
      <c r="I156" s="61" t="s">
        <v>13</v>
      </c>
      <c r="J156" s="74">
        <v>0</v>
      </c>
      <c r="K156" s="60" t="str">
        <f t="shared" si="16"/>
        <v>00000000</v>
      </c>
      <c r="L156" s="60">
        <f t="shared" si="17"/>
        <v>0</v>
      </c>
      <c r="M156" s="61" t="str">
        <f t="shared" si="18"/>
        <v/>
      </c>
      <c r="N156" s="61"/>
      <c r="O156" s="5"/>
      <c r="Q156" s="24"/>
      <c r="W156" s="1"/>
    </row>
    <row r="157" spans="1:23">
      <c r="A157" s="4"/>
      <c r="B157" s="84"/>
      <c r="C157" s="83"/>
      <c r="D157" s="62" t="s">
        <v>16</v>
      </c>
      <c r="E157" s="10" t="str">
        <f t="shared" si="13"/>
        <v>00000101</v>
      </c>
      <c r="F157" s="10">
        <f t="shared" si="14"/>
        <v>5</v>
      </c>
      <c r="G157" s="10" t="str">
        <f t="shared" si="15"/>
        <v>_x0005_</v>
      </c>
      <c r="H157" s="10" t="str">
        <f>VLOOKUP(E157,'Trace 2'!$R$6:$U$11,3,FALSE)</f>
        <v>RDSR</v>
      </c>
      <c r="I157" s="11" t="str">
        <f>VLOOKUP(E157,'Trace 2'!$R$6:$U$11,4,FALSE)</f>
        <v>Read Status register</v>
      </c>
      <c r="J157" s="62" t="s">
        <v>2</v>
      </c>
      <c r="K157" s="10" t="str">
        <f t="shared" si="16"/>
        <v>00000000</v>
      </c>
      <c r="L157" s="10">
        <f t="shared" si="17"/>
        <v>0</v>
      </c>
      <c r="M157" s="11" t="str">
        <f t="shared" si="18"/>
        <v/>
      </c>
      <c r="N157" s="11"/>
      <c r="O157" s="5"/>
      <c r="Q157" s="24"/>
      <c r="W157" s="1"/>
    </row>
    <row r="158" spans="1:23" ht="93.75" customHeight="1">
      <c r="A158" s="4"/>
      <c r="B158" s="85"/>
      <c r="C158" s="18"/>
      <c r="D158" s="59" t="s">
        <v>2</v>
      </c>
      <c r="E158" s="60" t="str">
        <f t="shared" si="13"/>
        <v>00000000</v>
      </c>
      <c r="F158" s="60">
        <f t="shared" si="14"/>
        <v>0</v>
      </c>
      <c r="G158" s="60" t="str">
        <f t="shared" si="15"/>
        <v/>
      </c>
      <c r="H158" s="60"/>
      <c r="I158" s="61"/>
      <c r="J158" s="59" t="s">
        <v>2</v>
      </c>
      <c r="K158" s="60" t="str">
        <f t="shared" si="16"/>
        <v>00000000</v>
      </c>
      <c r="L158" s="60">
        <f t="shared" si="17"/>
        <v>0</v>
      </c>
      <c r="M158" s="61" t="str">
        <f t="shared" si="18"/>
        <v/>
      </c>
      <c r="N158" s="80" t="str">
        <f>"B7: SRWD: "&amp;IF(_xlfn.BITAND(HEX2DEC(J158),2^7)&gt;0,1,0)&amp;CHAR(10)&amp;
"B6-4: 0 (unused)"&amp;CHAR(10)&amp;
"B3: BP1: "&amp;IF(_xlfn.BITAND(HEX2DEC(J158),2^3)&gt;0,1,0)&amp;CHAR(10)&amp;
"B2: BP0: "&amp;IF(_xlfn.BITAND(HEX2DEC(J158),2^2)&gt;0,1,0)&amp;CHAR(10)&amp;
"B1: WEL: "&amp;IF(_xlfn.BITAND(HEX2DEC(J158),2^1)&gt;0,1,0)&amp;CHAR(10)&amp;
"B2: WIP: "&amp;IF(_xlfn.BITAND(HEX2DEC(J158),2^0)&gt;0,1,0)</f>
        <v>B7: SRWD: 0
B6-4: 0 (unused)
B3: BP1: 0
B2: BP0: 0
B1: WEL: 0
B2: WIP: 0</v>
      </c>
      <c r="O158" s="5"/>
      <c r="Q158" s="24"/>
      <c r="W158" s="1"/>
    </row>
    <row r="159" spans="1:23">
      <c r="A159" s="4"/>
      <c r="B159" s="112"/>
      <c r="C159" s="113"/>
      <c r="D159" s="108" t="s">
        <v>94</v>
      </c>
      <c r="E159" s="109" t="str">
        <f t="shared" si="13"/>
        <v>00000110</v>
      </c>
      <c r="F159" s="109">
        <f t="shared" si="14"/>
        <v>6</v>
      </c>
      <c r="G159" s="109" t="str">
        <f t="shared" si="15"/>
        <v>_x0006_</v>
      </c>
      <c r="H159" s="109" t="str">
        <f>VLOOKUP(E159,'Trace 2'!$R$6:$U$11,3,FALSE)</f>
        <v>WREN</v>
      </c>
      <c r="I159" s="110" t="str">
        <f>VLOOKUP(E159,'Trace 2'!$R$6:$U$11,4,FALSE)</f>
        <v>Write enable</v>
      </c>
      <c r="J159" s="108">
        <v>0</v>
      </c>
      <c r="K159" s="109" t="str">
        <f t="shared" si="16"/>
        <v>00000000</v>
      </c>
      <c r="L159" s="109">
        <f t="shared" si="17"/>
        <v>0</v>
      </c>
      <c r="M159" s="110" t="str">
        <f t="shared" si="18"/>
        <v/>
      </c>
      <c r="N159" s="111"/>
      <c r="O159" s="5"/>
      <c r="Q159" s="24"/>
      <c r="W159" s="1"/>
    </row>
    <row r="160" spans="1:23">
      <c r="A160" s="4"/>
      <c r="B160" s="126">
        <v>18</v>
      </c>
      <c r="C160" s="31"/>
      <c r="D160" s="74" t="s">
        <v>5</v>
      </c>
      <c r="E160" s="60" t="str">
        <f t="shared" si="13"/>
        <v>00000010</v>
      </c>
      <c r="F160" s="60">
        <f t="shared" si="14"/>
        <v>2</v>
      </c>
      <c r="G160" s="60" t="str">
        <f t="shared" si="15"/>
        <v>_x0002_</v>
      </c>
      <c r="H160" s="60" t="str">
        <f>VLOOKUP(E160,'Trace 2'!$R$6:$U$11,3,FALSE)</f>
        <v>WRITE</v>
      </c>
      <c r="I160" s="61" t="str">
        <f>VLOOKUP(E160,'Trace 2'!$R$6:$U$11,4,FALSE)</f>
        <v>Write to Memory array</v>
      </c>
      <c r="J160" s="74">
        <v>0</v>
      </c>
      <c r="K160" s="60" t="str">
        <f t="shared" si="16"/>
        <v>00000000</v>
      </c>
      <c r="L160" s="60">
        <f t="shared" si="17"/>
        <v>0</v>
      </c>
      <c r="M160" s="61" t="str">
        <f t="shared" si="18"/>
        <v/>
      </c>
      <c r="N160" s="115" t="str">
        <f>"Write to 0x"&amp;D161&amp;D162</f>
        <v>Write to 0x00C6</v>
      </c>
      <c r="O160" s="5"/>
      <c r="Q160" s="24"/>
      <c r="W160" s="1"/>
    </row>
    <row r="161" spans="1:23">
      <c r="A161" s="4"/>
      <c r="B161" s="126"/>
      <c r="C161" s="31"/>
      <c r="D161" s="75" t="s">
        <v>2</v>
      </c>
      <c r="E161" s="5" t="str">
        <f t="shared" si="13"/>
        <v>00000000</v>
      </c>
      <c r="F161" s="5">
        <f t="shared" si="14"/>
        <v>0</v>
      </c>
      <c r="G161" s="5" t="str">
        <f t="shared" si="15"/>
        <v/>
      </c>
      <c r="H161" s="5">
        <f>HEX2DEC(D161)</f>
        <v>0</v>
      </c>
      <c r="I161" s="4" t="s">
        <v>28</v>
      </c>
      <c r="J161" s="75">
        <v>0</v>
      </c>
      <c r="K161" s="5" t="str">
        <f t="shared" si="16"/>
        <v>00000000</v>
      </c>
      <c r="L161" s="5">
        <f t="shared" si="17"/>
        <v>0</v>
      </c>
      <c r="M161" s="4" t="str">
        <f t="shared" si="18"/>
        <v/>
      </c>
      <c r="N161" s="115"/>
      <c r="O161" s="5"/>
      <c r="Q161" s="24"/>
      <c r="W161" s="1"/>
    </row>
    <row r="162" spans="1:23">
      <c r="A162" s="4"/>
      <c r="B162" s="126"/>
      <c r="C162" s="31"/>
      <c r="D162" s="74" t="s">
        <v>141</v>
      </c>
      <c r="E162" s="60" t="str">
        <f t="shared" si="13"/>
        <v>11000110</v>
      </c>
      <c r="F162" s="60">
        <f t="shared" si="14"/>
        <v>198</v>
      </c>
      <c r="G162" s="60" t="str">
        <f t="shared" si="15"/>
        <v>Æ</v>
      </c>
      <c r="H162" s="60">
        <f>HEX2DEC(D162)</f>
        <v>198</v>
      </c>
      <c r="I162" s="61" t="s">
        <v>27</v>
      </c>
      <c r="J162" s="74">
        <v>0</v>
      </c>
      <c r="K162" s="60" t="str">
        <f t="shared" si="16"/>
        <v>00000000</v>
      </c>
      <c r="L162" s="60">
        <f t="shared" si="17"/>
        <v>0</v>
      </c>
      <c r="M162" s="61" t="str">
        <f t="shared" si="18"/>
        <v/>
      </c>
      <c r="N162" s="115"/>
      <c r="O162" s="5"/>
      <c r="Q162" s="24"/>
      <c r="W162" s="1"/>
    </row>
    <row r="163" spans="1:23">
      <c r="A163" s="4"/>
      <c r="B163" s="126"/>
      <c r="C163" s="31"/>
      <c r="D163" s="75" t="s">
        <v>2</v>
      </c>
      <c r="E163" s="5" t="str">
        <f t="shared" si="13"/>
        <v>00000000</v>
      </c>
      <c r="F163" s="5">
        <f t="shared" si="14"/>
        <v>0</v>
      </c>
      <c r="G163" s="5" t="str">
        <f t="shared" si="15"/>
        <v/>
      </c>
      <c r="H163" s="5"/>
      <c r="I163" s="4" t="s">
        <v>26</v>
      </c>
      <c r="J163" s="75">
        <v>0</v>
      </c>
      <c r="K163" s="5" t="str">
        <f t="shared" si="16"/>
        <v>00000000</v>
      </c>
      <c r="L163" s="5">
        <f t="shared" si="17"/>
        <v>0</v>
      </c>
      <c r="M163" s="4" t="str">
        <f t="shared" si="18"/>
        <v/>
      </c>
      <c r="N163" s="4"/>
      <c r="O163" s="5"/>
      <c r="Q163" s="24"/>
      <c r="W163" s="1"/>
    </row>
    <row r="164" spans="1:23">
      <c r="A164" s="4"/>
      <c r="B164" s="126"/>
      <c r="C164" s="31"/>
      <c r="D164" s="74" t="s">
        <v>2</v>
      </c>
      <c r="E164" s="60" t="str">
        <f t="shared" si="13"/>
        <v>00000000</v>
      </c>
      <c r="F164" s="60">
        <f t="shared" si="14"/>
        <v>0</v>
      </c>
      <c r="G164" s="60" t="str">
        <f t="shared" si="15"/>
        <v/>
      </c>
      <c r="H164" s="60"/>
      <c r="I164" s="61" t="s">
        <v>25</v>
      </c>
      <c r="J164" s="74">
        <v>0</v>
      </c>
      <c r="K164" s="60" t="str">
        <f t="shared" si="16"/>
        <v>00000000</v>
      </c>
      <c r="L164" s="60">
        <f t="shared" si="17"/>
        <v>0</v>
      </c>
      <c r="M164" s="61" t="str">
        <f t="shared" si="18"/>
        <v/>
      </c>
      <c r="N164" s="61"/>
      <c r="O164" s="5"/>
      <c r="Q164" s="24"/>
      <c r="W164" s="1"/>
    </row>
    <row r="165" spans="1:23">
      <c r="A165" s="4"/>
      <c r="B165" s="126"/>
      <c r="C165" s="31"/>
      <c r="D165" s="75" t="s">
        <v>2</v>
      </c>
      <c r="E165" s="5" t="str">
        <f t="shared" si="13"/>
        <v>00000000</v>
      </c>
      <c r="F165" s="5">
        <f t="shared" si="14"/>
        <v>0</v>
      </c>
      <c r="G165" s="5" t="str">
        <f t="shared" si="15"/>
        <v/>
      </c>
      <c r="H165" s="5"/>
      <c r="I165" s="4" t="s">
        <v>24</v>
      </c>
      <c r="J165" s="75">
        <v>0</v>
      </c>
      <c r="K165" s="5" t="str">
        <f t="shared" si="16"/>
        <v>00000000</v>
      </c>
      <c r="L165" s="5">
        <f t="shared" si="17"/>
        <v>0</v>
      </c>
      <c r="M165" s="4" t="str">
        <f t="shared" si="18"/>
        <v/>
      </c>
      <c r="N165" s="4"/>
      <c r="O165" s="5"/>
      <c r="Q165" s="24"/>
      <c r="W165" s="1"/>
    </row>
    <row r="166" spans="1:23">
      <c r="A166" s="4"/>
      <c r="B166" s="126"/>
      <c r="C166" s="31"/>
      <c r="D166" s="74" t="s">
        <v>2</v>
      </c>
      <c r="E166" s="60" t="str">
        <f t="shared" si="13"/>
        <v>00000000</v>
      </c>
      <c r="F166" s="60">
        <f t="shared" si="14"/>
        <v>0</v>
      </c>
      <c r="G166" s="60" t="str">
        <f t="shared" si="15"/>
        <v/>
      </c>
      <c r="H166" s="60"/>
      <c r="I166" s="61" t="s">
        <v>22</v>
      </c>
      <c r="J166" s="74">
        <v>0</v>
      </c>
      <c r="K166" s="60" t="str">
        <f t="shared" si="16"/>
        <v>00000000</v>
      </c>
      <c r="L166" s="60">
        <f t="shared" si="17"/>
        <v>0</v>
      </c>
      <c r="M166" s="61" t="str">
        <f t="shared" si="18"/>
        <v/>
      </c>
      <c r="N166" s="61"/>
      <c r="O166" s="5"/>
      <c r="Q166" s="24"/>
      <c r="W166" s="1"/>
    </row>
    <row r="167" spans="1:23">
      <c r="A167" s="4"/>
      <c r="B167" s="126"/>
      <c r="C167" s="31"/>
      <c r="D167" s="75" t="s">
        <v>2</v>
      </c>
      <c r="E167" s="5" t="str">
        <f t="shared" si="13"/>
        <v>00000000</v>
      </c>
      <c r="F167" s="5">
        <f t="shared" si="14"/>
        <v>0</v>
      </c>
      <c r="G167" s="5" t="str">
        <f t="shared" si="15"/>
        <v/>
      </c>
      <c r="H167" s="5"/>
      <c r="I167" s="4" t="s">
        <v>20</v>
      </c>
      <c r="J167" s="75">
        <v>0</v>
      </c>
      <c r="K167" s="5" t="str">
        <f t="shared" si="16"/>
        <v>00000000</v>
      </c>
      <c r="L167" s="5">
        <f t="shared" si="17"/>
        <v>0</v>
      </c>
      <c r="M167" s="4" t="str">
        <f t="shared" si="18"/>
        <v/>
      </c>
      <c r="N167" s="4"/>
      <c r="O167" s="5"/>
      <c r="Q167" s="24"/>
      <c r="W167" s="1"/>
    </row>
    <row r="168" spans="1:23">
      <c r="A168" s="4"/>
      <c r="B168" s="126"/>
      <c r="C168" s="31"/>
      <c r="D168" s="74" t="s">
        <v>2</v>
      </c>
      <c r="E168" s="60" t="str">
        <f t="shared" si="13"/>
        <v>00000000</v>
      </c>
      <c r="F168" s="60">
        <f t="shared" si="14"/>
        <v>0</v>
      </c>
      <c r="G168" s="60" t="str">
        <f t="shared" si="15"/>
        <v/>
      </c>
      <c r="H168" s="60"/>
      <c r="I168" s="61" t="s">
        <v>19</v>
      </c>
      <c r="J168" s="74">
        <v>0</v>
      </c>
      <c r="K168" s="60" t="str">
        <f t="shared" si="16"/>
        <v>00000000</v>
      </c>
      <c r="L168" s="60">
        <f t="shared" si="17"/>
        <v>0</v>
      </c>
      <c r="M168" s="61" t="str">
        <f t="shared" si="18"/>
        <v/>
      </c>
      <c r="N168" s="61"/>
      <c r="O168" s="5"/>
      <c r="Q168" s="24"/>
      <c r="W168" s="1"/>
    </row>
    <row r="169" spans="1:23">
      <c r="A169" s="4"/>
      <c r="B169" s="126"/>
      <c r="C169" s="31"/>
      <c r="D169" s="75" t="s">
        <v>2</v>
      </c>
      <c r="E169" s="5" t="str">
        <f t="shared" si="13"/>
        <v>00000000</v>
      </c>
      <c r="F169" s="5">
        <f t="shared" si="14"/>
        <v>0</v>
      </c>
      <c r="G169" s="5" t="str">
        <f t="shared" si="15"/>
        <v/>
      </c>
      <c r="H169" s="5"/>
      <c r="I169" s="4" t="s">
        <v>18</v>
      </c>
      <c r="J169" s="75">
        <v>0</v>
      </c>
      <c r="K169" s="5" t="str">
        <f t="shared" si="16"/>
        <v>00000000</v>
      </c>
      <c r="L169" s="5">
        <f t="shared" si="17"/>
        <v>0</v>
      </c>
      <c r="M169" s="4" t="str">
        <f t="shared" si="18"/>
        <v/>
      </c>
      <c r="N169" s="4"/>
      <c r="O169" s="5"/>
      <c r="Q169" s="24"/>
      <c r="W169" s="1"/>
    </row>
    <row r="170" spans="1:23">
      <c r="A170" s="4"/>
      <c r="B170" s="126"/>
      <c r="C170" s="31"/>
      <c r="D170" s="74" t="s">
        <v>2</v>
      </c>
      <c r="E170" s="60" t="str">
        <f t="shared" si="13"/>
        <v>00000000</v>
      </c>
      <c r="F170" s="60">
        <f t="shared" si="14"/>
        <v>0</v>
      </c>
      <c r="G170" s="60" t="str">
        <f t="shared" si="15"/>
        <v/>
      </c>
      <c r="H170" s="60"/>
      <c r="I170" s="61" t="s">
        <v>17</v>
      </c>
      <c r="J170" s="74">
        <v>0</v>
      </c>
      <c r="K170" s="60" t="str">
        <f t="shared" si="16"/>
        <v>00000000</v>
      </c>
      <c r="L170" s="60">
        <f t="shared" si="17"/>
        <v>0</v>
      </c>
      <c r="M170" s="61" t="str">
        <f t="shared" si="18"/>
        <v/>
      </c>
      <c r="N170" s="61"/>
      <c r="O170" s="5"/>
      <c r="Q170" s="24"/>
      <c r="W170" s="1"/>
    </row>
    <row r="171" spans="1:23">
      <c r="A171" s="4"/>
      <c r="B171" s="126"/>
      <c r="C171" s="31"/>
      <c r="D171" s="75" t="s">
        <v>2</v>
      </c>
      <c r="E171" s="5" t="str">
        <f t="shared" si="13"/>
        <v>00000000</v>
      </c>
      <c r="F171" s="5">
        <f t="shared" si="14"/>
        <v>0</v>
      </c>
      <c r="G171" s="5" t="str">
        <f t="shared" si="15"/>
        <v/>
      </c>
      <c r="H171" s="5"/>
      <c r="I171" s="4" t="s">
        <v>15</v>
      </c>
      <c r="J171" s="75">
        <v>0</v>
      </c>
      <c r="K171" s="5" t="str">
        <f t="shared" si="16"/>
        <v>00000000</v>
      </c>
      <c r="L171" s="5">
        <f t="shared" si="17"/>
        <v>0</v>
      </c>
      <c r="M171" s="4" t="str">
        <f t="shared" si="18"/>
        <v/>
      </c>
      <c r="N171" s="4"/>
      <c r="O171" s="5"/>
      <c r="Q171" s="24"/>
      <c r="W171" s="1"/>
    </row>
    <row r="172" spans="1:23">
      <c r="A172" s="4"/>
      <c r="B172" s="127"/>
      <c r="C172" s="30"/>
      <c r="D172" s="74" t="s">
        <v>2</v>
      </c>
      <c r="E172" s="60" t="str">
        <f t="shared" si="13"/>
        <v>00000000</v>
      </c>
      <c r="F172" s="60">
        <f t="shared" si="14"/>
        <v>0</v>
      </c>
      <c r="G172" s="60" t="str">
        <f t="shared" si="15"/>
        <v/>
      </c>
      <c r="H172" s="60"/>
      <c r="I172" s="61" t="s">
        <v>13</v>
      </c>
      <c r="J172" s="74">
        <v>0</v>
      </c>
      <c r="K172" s="60" t="str">
        <f t="shared" si="16"/>
        <v>00000000</v>
      </c>
      <c r="L172" s="60">
        <f t="shared" si="17"/>
        <v>0</v>
      </c>
      <c r="M172" s="61" t="str">
        <f t="shared" si="18"/>
        <v/>
      </c>
      <c r="N172" s="61"/>
      <c r="O172" s="5"/>
      <c r="Q172" s="24"/>
      <c r="W172" s="1"/>
    </row>
    <row r="173" spans="1:23">
      <c r="A173" s="4"/>
      <c r="B173" s="84"/>
      <c r="C173" s="83"/>
      <c r="D173" s="62" t="s">
        <v>16</v>
      </c>
      <c r="E173" s="10" t="str">
        <f t="shared" si="13"/>
        <v>00000101</v>
      </c>
      <c r="F173" s="10">
        <f t="shared" si="14"/>
        <v>5</v>
      </c>
      <c r="G173" s="10" t="str">
        <f t="shared" si="15"/>
        <v>_x0005_</v>
      </c>
      <c r="H173" s="10" t="str">
        <f>VLOOKUP(E173,'Trace 2'!$R$6:$U$11,3,FALSE)</f>
        <v>RDSR</v>
      </c>
      <c r="I173" s="11" t="str">
        <f>VLOOKUP(E173,'Trace 2'!$R$6:$U$11,4,FALSE)</f>
        <v>Read Status register</v>
      </c>
      <c r="J173" s="62" t="s">
        <v>2</v>
      </c>
      <c r="K173" s="10" t="str">
        <f t="shared" si="16"/>
        <v>00000000</v>
      </c>
      <c r="L173" s="10">
        <f t="shared" si="17"/>
        <v>0</v>
      </c>
      <c r="M173" s="11" t="str">
        <f t="shared" si="18"/>
        <v/>
      </c>
      <c r="N173" s="11"/>
      <c r="O173" s="5"/>
      <c r="Q173" s="24"/>
      <c r="W173" s="1"/>
    </row>
    <row r="174" spans="1:23" ht="93.75" customHeight="1">
      <c r="A174" s="4"/>
      <c r="B174" s="85"/>
      <c r="C174" s="18"/>
      <c r="D174" s="59" t="s">
        <v>2</v>
      </c>
      <c r="E174" s="60" t="str">
        <f t="shared" si="13"/>
        <v>00000000</v>
      </c>
      <c r="F174" s="60">
        <f t="shared" si="14"/>
        <v>0</v>
      </c>
      <c r="G174" s="60" t="str">
        <f t="shared" si="15"/>
        <v/>
      </c>
      <c r="H174" s="60"/>
      <c r="I174" s="61"/>
      <c r="J174" s="59" t="s">
        <v>2</v>
      </c>
      <c r="K174" s="60" t="str">
        <f t="shared" si="16"/>
        <v>00000000</v>
      </c>
      <c r="L174" s="60">
        <f t="shared" si="17"/>
        <v>0</v>
      </c>
      <c r="M174" s="61" t="str">
        <f t="shared" si="18"/>
        <v/>
      </c>
      <c r="N174" s="80" t="str">
        <f>"B7: SRWD: "&amp;IF(_xlfn.BITAND(HEX2DEC(J174),2^7)&gt;0,1,0)&amp;CHAR(10)&amp;
"B6-4: 0 (unused)"&amp;CHAR(10)&amp;
"B3: BP1: "&amp;IF(_xlfn.BITAND(HEX2DEC(J174),2^3)&gt;0,1,0)&amp;CHAR(10)&amp;
"B2: BP0: "&amp;IF(_xlfn.BITAND(HEX2DEC(J174),2^2)&gt;0,1,0)&amp;CHAR(10)&amp;
"B1: WEL: "&amp;IF(_xlfn.BITAND(HEX2DEC(J174),2^1)&gt;0,1,0)&amp;CHAR(10)&amp;
"B2: WIP: "&amp;IF(_xlfn.BITAND(HEX2DEC(J174),2^0)&gt;0,1,0)</f>
        <v>B7: SRWD: 0
B6-4: 0 (unused)
B3: BP1: 0
B2: BP0: 0
B1: WEL: 0
B2: WIP: 0</v>
      </c>
      <c r="O174" s="5"/>
      <c r="Q174" s="24"/>
      <c r="W174" s="1"/>
    </row>
    <row r="175" spans="1:23">
      <c r="A175" s="4"/>
      <c r="B175" s="112"/>
      <c r="C175" s="113"/>
      <c r="D175" s="108" t="s">
        <v>94</v>
      </c>
      <c r="E175" s="109" t="str">
        <f t="shared" ref="E175:E238" si="19">HEX2BIN(D175,8)</f>
        <v>00000110</v>
      </c>
      <c r="F175" s="109">
        <f t="shared" ref="F175:F238" si="20">HEX2DEC(D175)</f>
        <v>6</v>
      </c>
      <c r="G175" s="109" t="str">
        <f t="shared" ref="G175:G238" si="21">IF(NOT(ISERROR(CHAR(F175))),CHAR(F175),"")</f>
        <v>_x0006_</v>
      </c>
      <c r="H175" s="109" t="str">
        <f>VLOOKUP(E175,'Trace 2'!$R$6:$U$11,3,FALSE)</f>
        <v>WREN</v>
      </c>
      <c r="I175" s="110" t="str">
        <f>VLOOKUP(E175,'Trace 2'!$R$6:$U$11,4,FALSE)</f>
        <v>Write enable</v>
      </c>
      <c r="J175" s="108">
        <v>0</v>
      </c>
      <c r="K175" s="109" t="str">
        <f t="shared" ref="K175:K238" si="22">HEX2BIN(J175,8)</f>
        <v>00000000</v>
      </c>
      <c r="L175" s="109">
        <f t="shared" ref="L175:L238" si="23">HEX2DEC(J175)</f>
        <v>0</v>
      </c>
      <c r="M175" s="110" t="str">
        <f t="shared" ref="M175:M238" si="24">IF(NOT(ISERROR(CHAR(L175))),CHAR(L175),"")</f>
        <v/>
      </c>
      <c r="N175" s="111"/>
      <c r="O175" s="5"/>
      <c r="Q175" s="24"/>
      <c r="W175" s="1"/>
    </row>
    <row r="176" spans="1:23">
      <c r="A176" s="4"/>
      <c r="B176" s="126">
        <v>19</v>
      </c>
      <c r="C176" s="31"/>
      <c r="D176" s="74" t="s">
        <v>5</v>
      </c>
      <c r="E176" s="60" t="str">
        <f t="shared" si="19"/>
        <v>00000010</v>
      </c>
      <c r="F176" s="60">
        <f t="shared" si="20"/>
        <v>2</v>
      </c>
      <c r="G176" s="60" t="str">
        <f t="shared" si="21"/>
        <v>_x0002_</v>
      </c>
      <c r="H176" s="60" t="str">
        <f>VLOOKUP(E176,'Trace 2'!$R$6:$U$11,3,FALSE)</f>
        <v>WRITE</v>
      </c>
      <c r="I176" s="61" t="str">
        <f>VLOOKUP(E176,'Trace 2'!$R$6:$U$11,4,FALSE)</f>
        <v>Write to Memory array</v>
      </c>
      <c r="J176" s="74">
        <v>0</v>
      </c>
      <c r="K176" s="60" t="str">
        <f t="shared" si="22"/>
        <v>00000000</v>
      </c>
      <c r="L176" s="60">
        <f t="shared" si="23"/>
        <v>0</v>
      </c>
      <c r="M176" s="61" t="str">
        <f t="shared" si="24"/>
        <v/>
      </c>
      <c r="N176" s="115" t="str">
        <f>"Write to 0x"&amp;D177&amp;D178</f>
        <v>Write to 0x00D0</v>
      </c>
      <c r="O176" s="5"/>
      <c r="Q176" s="24"/>
      <c r="W176" s="1"/>
    </row>
    <row r="177" spans="1:23">
      <c r="A177" s="4"/>
      <c r="B177" s="126"/>
      <c r="C177" s="31"/>
      <c r="D177" s="75" t="s">
        <v>2</v>
      </c>
      <c r="E177" s="5" t="str">
        <f t="shared" si="19"/>
        <v>00000000</v>
      </c>
      <c r="F177" s="5">
        <f t="shared" si="20"/>
        <v>0</v>
      </c>
      <c r="G177" s="5" t="str">
        <f t="shared" si="21"/>
        <v/>
      </c>
      <c r="H177" s="5">
        <f>HEX2DEC(D177)</f>
        <v>0</v>
      </c>
      <c r="I177" s="4" t="s">
        <v>28</v>
      </c>
      <c r="J177" s="75">
        <v>0</v>
      </c>
      <c r="K177" s="5" t="str">
        <f t="shared" si="22"/>
        <v>00000000</v>
      </c>
      <c r="L177" s="5">
        <f t="shared" si="23"/>
        <v>0</v>
      </c>
      <c r="M177" s="4" t="str">
        <f t="shared" si="24"/>
        <v/>
      </c>
      <c r="N177" s="115"/>
      <c r="O177" s="5"/>
      <c r="Q177" s="24"/>
      <c r="W177" s="1"/>
    </row>
    <row r="178" spans="1:23">
      <c r="A178" s="4"/>
      <c r="B178" s="126"/>
      <c r="C178" s="31"/>
      <c r="D178" s="74" t="s">
        <v>140</v>
      </c>
      <c r="E178" s="60" t="str">
        <f t="shared" si="19"/>
        <v>11010000</v>
      </c>
      <c r="F178" s="60">
        <f t="shared" si="20"/>
        <v>208</v>
      </c>
      <c r="G178" s="60" t="str">
        <f t="shared" si="21"/>
        <v>Ð</v>
      </c>
      <c r="H178" s="60">
        <f>HEX2DEC(D178)</f>
        <v>208</v>
      </c>
      <c r="I178" s="61" t="s">
        <v>27</v>
      </c>
      <c r="J178" s="74">
        <v>0</v>
      </c>
      <c r="K178" s="60" t="str">
        <f t="shared" si="22"/>
        <v>00000000</v>
      </c>
      <c r="L178" s="60">
        <f t="shared" si="23"/>
        <v>0</v>
      </c>
      <c r="M178" s="61" t="str">
        <f t="shared" si="24"/>
        <v/>
      </c>
      <c r="N178" s="115"/>
      <c r="O178" s="5"/>
      <c r="Q178" s="24"/>
      <c r="W178" s="1"/>
    </row>
    <row r="179" spans="1:23">
      <c r="A179" s="4"/>
      <c r="B179" s="126"/>
      <c r="C179" s="31"/>
      <c r="D179" s="75" t="s">
        <v>2</v>
      </c>
      <c r="E179" s="5" t="str">
        <f t="shared" si="19"/>
        <v>00000000</v>
      </c>
      <c r="F179" s="5">
        <f t="shared" si="20"/>
        <v>0</v>
      </c>
      <c r="G179" s="5" t="str">
        <f t="shared" si="21"/>
        <v/>
      </c>
      <c r="H179" s="5"/>
      <c r="I179" s="4" t="s">
        <v>26</v>
      </c>
      <c r="J179" s="75">
        <v>0</v>
      </c>
      <c r="K179" s="5" t="str">
        <f t="shared" si="22"/>
        <v>00000000</v>
      </c>
      <c r="L179" s="5">
        <f t="shared" si="23"/>
        <v>0</v>
      </c>
      <c r="M179" s="4" t="str">
        <f t="shared" si="24"/>
        <v/>
      </c>
      <c r="N179" s="4"/>
      <c r="O179" s="5"/>
      <c r="Q179" s="24"/>
      <c r="W179" s="1"/>
    </row>
    <row r="180" spans="1:23">
      <c r="A180" s="4"/>
      <c r="B180" s="126"/>
      <c r="C180" s="31"/>
      <c r="D180" s="74" t="s">
        <v>2</v>
      </c>
      <c r="E180" s="60" t="str">
        <f t="shared" si="19"/>
        <v>00000000</v>
      </c>
      <c r="F180" s="60">
        <f t="shared" si="20"/>
        <v>0</v>
      </c>
      <c r="G180" s="60" t="str">
        <f t="shared" si="21"/>
        <v/>
      </c>
      <c r="H180" s="60"/>
      <c r="I180" s="61" t="s">
        <v>25</v>
      </c>
      <c r="J180" s="74">
        <v>0</v>
      </c>
      <c r="K180" s="60" t="str">
        <f t="shared" si="22"/>
        <v>00000000</v>
      </c>
      <c r="L180" s="60">
        <f t="shared" si="23"/>
        <v>0</v>
      </c>
      <c r="M180" s="61" t="str">
        <f t="shared" si="24"/>
        <v/>
      </c>
      <c r="N180" s="61"/>
      <c r="O180" s="5"/>
      <c r="Q180" s="24"/>
      <c r="W180" s="1"/>
    </row>
    <row r="181" spans="1:23">
      <c r="A181" s="4"/>
      <c r="B181" s="126"/>
      <c r="C181" s="31"/>
      <c r="D181" s="75" t="s">
        <v>2</v>
      </c>
      <c r="E181" s="5" t="str">
        <f t="shared" si="19"/>
        <v>00000000</v>
      </c>
      <c r="F181" s="5">
        <f t="shared" si="20"/>
        <v>0</v>
      </c>
      <c r="G181" s="5" t="str">
        <f t="shared" si="21"/>
        <v/>
      </c>
      <c r="H181" s="5"/>
      <c r="I181" s="4" t="s">
        <v>24</v>
      </c>
      <c r="J181" s="75">
        <v>0</v>
      </c>
      <c r="K181" s="5" t="str">
        <f t="shared" si="22"/>
        <v>00000000</v>
      </c>
      <c r="L181" s="5">
        <f t="shared" si="23"/>
        <v>0</v>
      </c>
      <c r="M181" s="4" t="str">
        <f t="shared" si="24"/>
        <v/>
      </c>
      <c r="N181" s="4"/>
      <c r="O181" s="5"/>
      <c r="Q181" s="24"/>
      <c r="W181" s="1"/>
    </row>
    <row r="182" spans="1:23">
      <c r="A182" s="4"/>
      <c r="B182" s="126"/>
      <c r="C182" s="31"/>
      <c r="D182" s="74" t="s">
        <v>2</v>
      </c>
      <c r="E182" s="60" t="str">
        <f t="shared" si="19"/>
        <v>00000000</v>
      </c>
      <c r="F182" s="60">
        <f t="shared" si="20"/>
        <v>0</v>
      </c>
      <c r="G182" s="60" t="str">
        <f t="shared" si="21"/>
        <v/>
      </c>
      <c r="H182" s="60"/>
      <c r="I182" s="61" t="s">
        <v>22</v>
      </c>
      <c r="J182" s="74">
        <v>0</v>
      </c>
      <c r="K182" s="60" t="str">
        <f t="shared" si="22"/>
        <v>00000000</v>
      </c>
      <c r="L182" s="60">
        <f t="shared" si="23"/>
        <v>0</v>
      </c>
      <c r="M182" s="61" t="str">
        <f t="shared" si="24"/>
        <v/>
      </c>
      <c r="N182" s="61"/>
      <c r="O182" s="5"/>
      <c r="Q182" s="24"/>
      <c r="W182" s="1"/>
    </row>
    <row r="183" spans="1:23">
      <c r="A183" s="4"/>
      <c r="B183" s="126"/>
      <c r="C183" s="31"/>
      <c r="D183" s="75" t="s">
        <v>2</v>
      </c>
      <c r="E183" s="5" t="str">
        <f t="shared" si="19"/>
        <v>00000000</v>
      </c>
      <c r="F183" s="5">
        <f t="shared" si="20"/>
        <v>0</v>
      </c>
      <c r="G183" s="5" t="str">
        <f t="shared" si="21"/>
        <v/>
      </c>
      <c r="H183" s="5"/>
      <c r="I183" s="4" t="s">
        <v>20</v>
      </c>
      <c r="J183" s="75">
        <v>0</v>
      </c>
      <c r="K183" s="5" t="str">
        <f t="shared" si="22"/>
        <v>00000000</v>
      </c>
      <c r="L183" s="5">
        <f t="shared" si="23"/>
        <v>0</v>
      </c>
      <c r="M183" s="4" t="str">
        <f t="shared" si="24"/>
        <v/>
      </c>
      <c r="N183" s="4"/>
      <c r="O183" s="5"/>
      <c r="Q183" s="24"/>
      <c r="W183" s="1"/>
    </row>
    <row r="184" spans="1:23">
      <c r="A184" s="4"/>
      <c r="B184" s="126"/>
      <c r="C184" s="31"/>
      <c r="D184" s="74" t="s">
        <v>2</v>
      </c>
      <c r="E184" s="60" t="str">
        <f t="shared" si="19"/>
        <v>00000000</v>
      </c>
      <c r="F184" s="60">
        <f t="shared" si="20"/>
        <v>0</v>
      </c>
      <c r="G184" s="60" t="str">
        <f t="shared" si="21"/>
        <v/>
      </c>
      <c r="H184" s="60"/>
      <c r="I184" s="61" t="s">
        <v>19</v>
      </c>
      <c r="J184" s="74">
        <v>0</v>
      </c>
      <c r="K184" s="60" t="str">
        <f t="shared" si="22"/>
        <v>00000000</v>
      </c>
      <c r="L184" s="60">
        <f t="shared" si="23"/>
        <v>0</v>
      </c>
      <c r="M184" s="61" t="str">
        <f t="shared" si="24"/>
        <v/>
      </c>
      <c r="N184" s="61"/>
      <c r="O184" s="5"/>
      <c r="Q184" s="24"/>
      <c r="W184" s="1"/>
    </row>
    <row r="185" spans="1:23">
      <c r="A185" s="4"/>
      <c r="B185" s="126"/>
      <c r="C185" s="31"/>
      <c r="D185" s="75" t="s">
        <v>2</v>
      </c>
      <c r="E185" s="5" t="str">
        <f t="shared" si="19"/>
        <v>00000000</v>
      </c>
      <c r="F185" s="5">
        <f t="shared" si="20"/>
        <v>0</v>
      </c>
      <c r="G185" s="5" t="str">
        <f t="shared" si="21"/>
        <v/>
      </c>
      <c r="H185" s="5"/>
      <c r="I185" s="4" t="s">
        <v>18</v>
      </c>
      <c r="J185" s="75">
        <v>0</v>
      </c>
      <c r="K185" s="5" t="str">
        <f t="shared" si="22"/>
        <v>00000000</v>
      </c>
      <c r="L185" s="5">
        <f t="shared" si="23"/>
        <v>0</v>
      </c>
      <c r="M185" s="4" t="str">
        <f t="shared" si="24"/>
        <v/>
      </c>
      <c r="N185" s="4"/>
      <c r="O185" s="5"/>
      <c r="Q185" s="24"/>
      <c r="W185" s="1"/>
    </row>
    <row r="186" spans="1:23">
      <c r="A186" s="4"/>
      <c r="B186" s="126"/>
      <c r="C186" s="31"/>
      <c r="D186" s="74" t="s">
        <v>2</v>
      </c>
      <c r="E186" s="60" t="str">
        <f t="shared" si="19"/>
        <v>00000000</v>
      </c>
      <c r="F186" s="60">
        <f t="shared" si="20"/>
        <v>0</v>
      </c>
      <c r="G186" s="60" t="str">
        <f t="shared" si="21"/>
        <v/>
      </c>
      <c r="H186" s="60"/>
      <c r="I186" s="61" t="s">
        <v>17</v>
      </c>
      <c r="J186" s="74">
        <v>0</v>
      </c>
      <c r="K186" s="60" t="str">
        <f t="shared" si="22"/>
        <v>00000000</v>
      </c>
      <c r="L186" s="60">
        <f t="shared" si="23"/>
        <v>0</v>
      </c>
      <c r="M186" s="61" t="str">
        <f t="shared" si="24"/>
        <v/>
      </c>
      <c r="N186" s="61"/>
      <c r="O186" s="5"/>
      <c r="Q186" s="24"/>
      <c r="W186" s="1"/>
    </row>
    <row r="187" spans="1:23">
      <c r="A187" s="4"/>
      <c r="B187" s="126"/>
      <c r="C187" s="31"/>
      <c r="D187" s="75" t="s">
        <v>2</v>
      </c>
      <c r="E187" s="5" t="str">
        <f t="shared" si="19"/>
        <v>00000000</v>
      </c>
      <c r="F187" s="5">
        <f t="shared" si="20"/>
        <v>0</v>
      </c>
      <c r="G187" s="5" t="str">
        <f t="shared" si="21"/>
        <v/>
      </c>
      <c r="H187" s="5"/>
      <c r="I187" s="4" t="s">
        <v>15</v>
      </c>
      <c r="J187" s="75">
        <v>0</v>
      </c>
      <c r="K187" s="5" t="str">
        <f t="shared" si="22"/>
        <v>00000000</v>
      </c>
      <c r="L187" s="5">
        <f t="shared" si="23"/>
        <v>0</v>
      </c>
      <c r="M187" s="4" t="str">
        <f t="shared" si="24"/>
        <v/>
      </c>
      <c r="N187" s="4"/>
      <c r="O187" s="5"/>
      <c r="Q187" s="24"/>
      <c r="W187" s="1"/>
    </row>
    <row r="188" spans="1:23">
      <c r="A188" s="4"/>
      <c r="B188" s="127"/>
      <c r="C188" s="30"/>
      <c r="D188" s="74" t="s">
        <v>2</v>
      </c>
      <c r="E188" s="60" t="str">
        <f t="shared" si="19"/>
        <v>00000000</v>
      </c>
      <c r="F188" s="60">
        <f t="shared" si="20"/>
        <v>0</v>
      </c>
      <c r="G188" s="60" t="str">
        <f t="shared" si="21"/>
        <v/>
      </c>
      <c r="H188" s="60"/>
      <c r="I188" s="61" t="s">
        <v>13</v>
      </c>
      <c r="J188" s="74">
        <v>0</v>
      </c>
      <c r="K188" s="60" t="str">
        <f t="shared" si="22"/>
        <v>00000000</v>
      </c>
      <c r="L188" s="60">
        <f t="shared" si="23"/>
        <v>0</v>
      </c>
      <c r="M188" s="61" t="str">
        <f t="shared" si="24"/>
        <v/>
      </c>
      <c r="N188" s="61"/>
      <c r="O188" s="5"/>
      <c r="Q188" s="24"/>
      <c r="W188" s="1"/>
    </row>
    <row r="189" spans="1:23">
      <c r="A189" s="4"/>
      <c r="B189" s="84"/>
      <c r="C189" s="83"/>
      <c r="D189" s="62" t="s">
        <v>16</v>
      </c>
      <c r="E189" s="10" t="str">
        <f t="shared" si="19"/>
        <v>00000101</v>
      </c>
      <c r="F189" s="10">
        <f t="shared" si="20"/>
        <v>5</v>
      </c>
      <c r="G189" s="10" t="str">
        <f t="shared" si="21"/>
        <v>_x0005_</v>
      </c>
      <c r="H189" s="10" t="str">
        <f>VLOOKUP(E189,'Trace 2'!$R$6:$U$11,3,FALSE)</f>
        <v>RDSR</v>
      </c>
      <c r="I189" s="11" t="str">
        <f>VLOOKUP(E189,'Trace 2'!$R$6:$U$11,4,FALSE)</f>
        <v>Read Status register</v>
      </c>
      <c r="J189" s="62" t="s">
        <v>2</v>
      </c>
      <c r="K189" s="10" t="str">
        <f t="shared" si="22"/>
        <v>00000000</v>
      </c>
      <c r="L189" s="10">
        <f t="shared" si="23"/>
        <v>0</v>
      </c>
      <c r="M189" s="11" t="str">
        <f t="shared" si="24"/>
        <v/>
      </c>
      <c r="N189" s="11"/>
      <c r="O189" s="5"/>
      <c r="Q189" s="24"/>
      <c r="W189" s="1"/>
    </row>
    <row r="190" spans="1:23" ht="93.75" customHeight="1">
      <c r="A190" s="4"/>
      <c r="B190" s="85"/>
      <c r="C190" s="18"/>
      <c r="D190" s="59" t="s">
        <v>2</v>
      </c>
      <c r="E190" s="60" t="str">
        <f t="shared" si="19"/>
        <v>00000000</v>
      </c>
      <c r="F190" s="60">
        <f t="shared" si="20"/>
        <v>0</v>
      </c>
      <c r="G190" s="60" t="str">
        <f t="shared" si="21"/>
        <v/>
      </c>
      <c r="H190" s="60"/>
      <c r="I190" s="61"/>
      <c r="J190" s="59" t="s">
        <v>2</v>
      </c>
      <c r="K190" s="60" t="str">
        <f t="shared" si="22"/>
        <v>00000000</v>
      </c>
      <c r="L190" s="60">
        <f t="shared" si="23"/>
        <v>0</v>
      </c>
      <c r="M190" s="61" t="str">
        <f t="shared" si="24"/>
        <v/>
      </c>
      <c r="N190" s="80" t="str">
        <f>"B7: SRWD: "&amp;IF(_xlfn.BITAND(HEX2DEC(J190),2^7)&gt;0,1,0)&amp;CHAR(10)&amp;
"B6-4: 0 (unused)"&amp;CHAR(10)&amp;
"B3: BP1: "&amp;IF(_xlfn.BITAND(HEX2DEC(J190),2^3)&gt;0,1,0)&amp;CHAR(10)&amp;
"B2: BP0: "&amp;IF(_xlfn.BITAND(HEX2DEC(J190),2^2)&gt;0,1,0)&amp;CHAR(10)&amp;
"B1: WEL: "&amp;IF(_xlfn.BITAND(HEX2DEC(J190),2^1)&gt;0,1,0)&amp;CHAR(10)&amp;
"B2: WIP: "&amp;IF(_xlfn.BITAND(HEX2DEC(J190),2^0)&gt;0,1,0)</f>
        <v>B7: SRWD: 0
B6-4: 0 (unused)
B3: BP1: 0
B2: BP0: 0
B1: WEL: 0
B2: WIP: 0</v>
      </c>
      <c r="O190" s="5"/>
      <c r="Q190" s="24"/>
      <c r="W190" s="1"/>
    </row>
    <row r="191" spans="1:23">
      <c r="A191" s="4"/>
      <c r="B191" s="112"/>
      <c r="C191" s="113"/>
      <c r="D191" s="108" t="s">
        <v>94</v>
      </c>
      <c r="E191" s="109" t="str">
        <f t="shared" si="19"/>
        <v>00000110</v>
      </c>
      <c r="F191" s="109">
        <f t="shared" si="20"/>
        <v>6</v>
      </c>
      <c r="G191" s="109" t="str">
        <f t="shared" si="21"/>
        <v>_x0006_</v>
      </c>
      <c r="H191" s="109" t="str">
        <f>VLOOKUP(E191,'Trace 2'!$R$6:$U$11,3,FALSE)</f>
        <v>WREN</v>
      </c>
      <c r="I191" s="110" t="str">
        <f>VLOOKUP(E191,'Trace 2'!$R$6:$U$11,4,FALSE)</f>
        <v>Write enable</v>
      </c>
      <c r="J191" s="108">
        <v>0</v>
      </c>
      <c r="K191" s="109" t="str">
        <f t="shared" si="22"/>
        <v>00000000</v>
      </c>
      <c r="L191" s="109">
        <f t="shared" si="23"/>
        <v>0</v>
      </c>
      <c r="M191" s="110" t="str">
        <f t="shared" si="24"/>
        <v/>
      </c>
      <c r="N191" s="111"/>
      <c r="O191" s="5"/>
      <c r="Q191" s="24"/>
      <c r="W191" s="1"/>
    </row>
    <row r="192" spans="1:23">
      <c r="A192" s="4"/>
      <c r="B192" s="126">
        <v>20</v>
      </c>
      <c r="C192" s="31"/>
      <c r="D192" s="74" t="s">
        <v>5</v>
      </c>
      <c r="E192" s="60" t="str">
        <f t="shared" si="19"/>
        <v>00000010</v>
      </c>
      <c r="F192" s="60">
        <f t="shared" si="20"/>
        <v>2</v>
      </c>
      <c r="G192" s="60" t="str">
        <f t="shared" si="21"/>
        <v>_x0002_</v>
      </c>
      <c r="H192" s="60" t="str">
        <f>VLOOKUP(E192,'Trace 2'!$R$6:$U$11,3,FALSE)</f>
        <v>WRITE</v>
      </c>
      <c r="I192" s="61" t="str">
        <f>VLOOKUP(E192,'Trace 2'!$R$6:$U$11,4,FALSE)</f>
        <v>Write to Memory array</v>
      </c>
      <c r="J192" s="74">
        <v>0</v>
      </c>
      <c r="K192" s="60" t="str">
        <f t="shared" si="22"/>
        <v>00000000</v>
      </c>
      <c r="L192" s="60">
        <f t="shared" si="23"/>
        <v>0</v>
      </c>
      <c r="M192" s="61" t="str">
        <f t="shared" si="24"/>
        <v/>
      </c>
      <c r="N192" s="115" t="str">
        <f>"Write to 0x"&amp;D193&amp;D194</f>
        <v>Write to 0x00DA</v>
      </c>
      <c r="O192" s="5"/>
      <c r="Q192" s="24"/>
      <c r="W192" s="1"/>
    </row>
    <row r="193" spans="1:23">
      <c r="A193" s="4"/>
      <c r="B193" s="126"/>
      <c r="C193" s="31"/>
      <c r="D193" s="75" t="s">
        <v>2</v>
      </c>
      <c r="E193" s="5" t="str">
        <f t="shared" si="19"/>
        <v>00000000</v>
      </c>
      <c r="F193" s="5">
        <f t="shared" si="20"/>
        <v>0</v>
      </c>
      <c r="G193" s="5" t="str">
        <f t="shared" si="21"/>
        <v/>
      </c>
      <c r="H193" s="5">
        <f>HEX2DEC(D193)</f>
        <v>0</v>
      </c>
      <c r="I193" s="4" t="s">
        <v>28</v>
      </c>
      <c r="J193" s="75">
        <v>0</v>
      </c>
      <c r="K193" s="5" t="str">
        <f t="shared" si="22"/>
        <v>00000000</v>
      </c>
      <c r="L193" s="5">
        <f t="shared" si="23"/>
        <v>0</v>
      </c>
      <c r="M193" s="4" t="str">
        <f t="shared" si="24"/>
        <v/>
      </c>
      <c r="N193" s="115"/>
      <c r="O193" s="5"/>
      <c r="Q193" s="24"/>
      <c r="W193" s="1"/>
    </row>
    <row r="194" spans="1:23">
      <c r="A194" s="4"/>
      <c r="B194" s="126"/>
      <c r="C194" s="31"/>
      <c r="D194" s="74" t="s">
        <v>139</v>
      </c>
      <c r="E194" s="60" t="str">
        <f t="shared" si="19"/>
        <v>11011010</v>
      </c>
      <c r="F194" s="60">
        <f t="shared" si="20"/>
        <v>218</v>
      </c>
      <c r="G194" s="60" t="str">
        <f t="shared" si="21"/>
        <v>Ú</v>
      </c>
      <c r="H194" s="60">
        <f>HEX2DEC(D194)</f>
        <v>218</v>
      </c>
      <c r="I194" s="61" t="s">
        <v>27</v>
      </c>
      <c r="J194" s="74">
        <v>0</v>
      </c>
      <c r="K194" s="60" t="str">
        <f t="shared" si="22"/>
        <v>00000000</v>
      </c>
      <c r="L194" s="60">
        <f t="shared" si="23"/>
        <v>0</v>
      </c>
      <c r="M194" s="61" t="str">
        <f t="shared" si="24"/>
        <v/>
      </c>
      <c r="N194" s="115"/>
      <c r="O194" s="5"/>
      <c r="Q194" s="24"/>
      <c r="W194" s="1"/>
    </row>
    <row r="195" spans="1:23">
      <c r="A195" s="4"/>
      <c r="B195" s="126"/>
      <c r="C195" s="31"/>
      <c r="D195" s="75" t="s">
        <v>2</v>
      </c>
      <c r="E195" s="5" t="str">
        <f t="shared" si="19"/>
        <v>00000000</v>
      </c>
      <c r="F195" s="5">
        <f t="shared" si="20"/>
        <v>0</v>
      </c>
      <c r="G195" s="5" t="str">
        <f t="shared" si="21"/>
        <v/>
      </c>
      <c r="H195" s="5"/>
      <c r="I195" s="4" t="s">
        <v>26</v>
      </c>
      <c r="J195" s="75">
        <v>0</v>
      </c>
      <c r="K195" s="5" t="str">
        <f t="shared" si="22"/>
        <v>00000000</v>
      </c>
      <c r="L195" s="5">
        <f t="shared" si="23"/>
        <v>0</v>
      </c>
      <c r="M195" s="4" t="str">
        <f t="shared" si="24"/>
        <v/>
      </c>
      <c r="N195" s="4"/>
      <c r="O195" s="5"/>
      <c r="Q195" s="24"/>
      <c r="W195" s="1"/>
    </row>
    <row r="196" spans="1:23">
      <c r="A196" s="4"/>
      <c r="B196" s="126"/>
      <c r="C196" s="31"/>
      <c r="D196" s="74" t="s">
        <v>2</v>
      </c>
      <c r="E196" s="60" t="str">
        <f t="shared" si="19"/>
        <v>00000000</v>
      </c>
      <c r="F196" s="60">
        <f t="shared" si="20"/>
        <v>0</v>
      </c>
      <c r="G196" s="60" t="str">
        <f t="shared" si="21"/>
        <v/>
      </c>
      <c r="H196" s="60"/>
      <c r="I196" s="61" t="s">
        <v>25</v>
      </c>
      <c r="J196" s="74">
        <v>0</v>
      </c>
      <c r="K196" s="60" t="str">
        <f t="shared" si="22"/>
        <v>00000000</v>
      </c>
      <c r="L196" s="60">
        <f t="shared" si="23"/>
        <v>0</v>
      </c>
      <c r="M196" s="61" t="str">
        <f t="shared" si="24"/>
        <v/>
      </c>
      <c r="N196" s="61"/>
      <c r="O196" s="5"/>
      <c r="Q196" s="24"/>
      <c r="W196" s="1"/>
    </row>
    <row r="197" spans="1:23">
      <c r="A197" s="4"/>
      <c r="B197" s="126"/>
      <c r="C197" s="31"/>
      <c r="D197" s="75" t="s">
        <v>2</v>
      </c>
      <c r="E197" s="5" t="str">
        <f t="shared" si="19"/>
        <v>00000000</v>
      </c>
      <c r="F197" s="5">
        <f t="shared" si="20"/>
        <v>0</v>
      </c>
      <c r="G197" s="5" t="str">
        <f t="shared" si="21"/>
        <v/>
      </c>
      <c r="H197" s="5"/>
      <c r="I197" s="4" t="s">
        <v>24</v>
      </c>
      <c r="J197" s="75">
        <v>0</v>
      </c>
      <c r="K197" s="5" t="str">
        <f t="shared" si="22"/>
        <v>00000000</v>
      </c>
      <c r="L197" s="5">
        <f t="shared" si="23"/>
        <v>0</v>
      </c>
      <c r="M197" s="4" t="str">
        <f t="shared" si="24"/>
        <v/>
      </c>
      <c r="N197" s="4"/>
      <c r="O197" s="5"/>
      <c r="Q197" s="24"/>
      <c r="W197" s="1"/>
    </row>
    <row r="198" spans="1:23">
      <c r="A198" s="4"/>
      <c r="B198" s="126"/>
      <c r="C198" s="31"/>
      <c r="D198" s="74" t="s">
        <v>2</v>
      </c>
      <c r="E198" s="60" t="str">
        <f t="shared" si="19"/>
        <v>00000000</v>
      </c>
      <c r="F198" s="60">
        <f t="shared" si="20"/>
        <v>0</v>
      </c>
      <c r="G198" s="60" t="str">
        <f t="shared" si="21"/>
        <v/>
      </c>
      <c r="H198" s="60"/>
      <c r="I198" s="61" t="s">
        <v>22</v>
      </c>
      <c r="J198" s="74">
        <v>0</v>
      </c>
      <c r="K198" s="60" t="str">
        <f t="shared" si="22"/>
        <v>00000000</v>
      </c>
      <c r="L198" s="60">
        <f t="shared" si="23"/>
        <v>0</v>
      </c>
      <c r="M198" s="61" t="str">
        <f t="shared" si="24"/>
        <v/>
      </c>
      <c r="N198" s="61"/>
      <c r="O198" s="5"/>
      <c r="Q198" s="24"/>
      <c r="W198" s="1"/>
    </row>
    <row r="199" spans="1:23">
      <c r="A199" s="4"/>
      <c r="B199" s="126"/>
      <c r="C199" s="31"/>
      <c r="D199" s="75" t="s">
        <v>2</v>
      </c>
      <c r="E199" s="5" t="str">
        <f t="shared" si="19"/>
        <v>00000000</v>
      </c>
      <c r="F199" s="5">
        <f t="shared" si="20"/>
        <v>0</v>
      </c>
      <c r="G199" s="5" t="str">
        <f t="shared" si="21"/>
        <v/>
      </c>
      <c r="H199" s="5"/>
      <c r="I199" s="4" t="s">
        <v>20</v>
      </c>
      <c r="J199" s="75">
        <v>0</v>
      </c>
      <c r="K199" s="5" t="str">
        <f t="shared" si="22"/>
        <v>00000000</v>
      </c>
      <c r="L199" s="5">
        <f t="shared" si="23"/>
        <v>0</v>
      </c>
      <c r="M199" s="4" t="str">
        <f t="shared" si="24"/>
        <v/>
      </c>
      <c r="N199" s="4"/>
      <c r="O199" s="5"/>
      <c r="Q199" s="24"/>
      <c r="W199" s="1"/>
    </row>
    <row r="200" spans="1:23">
      <c r="A200" s="4"/>
      <c r="B200" s="126"/>
      <c r="C200" s="31"/>
      <c r="D200" s="74" t="s">
        <v>2</v>
      </c>
      <c r="E200" s="60" t="str">
        <f t="shared" si="19"/>
        <v>00000000</v>
      </c>
      <c r="F200" s="60">
        <f t="shared" si="20"/>
        <v>0</v>
      </c>
      <c r="G200" s="60" t="str">
        <f t="shared" si="21"/>
        <v/>
      </c>
      <c r="H200" s="60"/>
      <c r="I200" s="61" t="s">
        <v>19</v>
      </c>
      <c r="J200" s="74">
        <v>0</v>
      </c>
      <c r="K200" s="60" t="str">
        <f t="shared" si="22"/>
        <v>00000000</v>
      </c>
      <c r="L200" s="60">
        <f t="shared" si="23"/>
        <v>0</v>
      </c>
      <c r="M200" s="61" t="str">
        <f t="shared" si="24"/>
        <v/>
      </c>
      <c r="N200" s="61"/>
      <c r="O200" s="5"/>
      <c r="Q200" s="24"/>
      <c r="W200" s="1"/>
    </row>
    <row r="201" spans="1:23">
      <c r="A201" s="4"/>
      <c r="B201" s="126"/>
      <c r="C201" s="31"/>
      <c r="D201" s="75" t="s">
        <v>2</v>
      </c>
      <c r="E201" s="5" t="str">
        <f t="shared" si="19"/>
        <v>00000000</v>
      </c>
      <c r="F201" s="5">
        <f t="shared" si="20"/>
        <v>0</v>
      </c>
      <c r="G201" s="5" t="str">
        <f t="shared" si="21"/>
        <v/>
      </c>
      <c r="H201" s="5"/>
      <c r="I201" s="4" t="s">
        <v>18</v>
      </c>
      <c r="J201" s="75">
        <v>0</v>
      </c>
      <c r="K201" s="5" t="str">
        <f t="shared" si="22"/>
        <v>00000000</v>
      </c>
      <c r="L201" s="5">
        <f t="shared" si="23"/>
        <v>0</v>
      </c>
      <c r="M201" s="4" t="str">
        <f t="shared" si="24"/>
        <v/>
      </c>
      <c r="N201" s="4"/>
      <c r="O201" s="5"/>
      <c r="Q201" s="24"/>
      <c r="W201" s="1"/>
    </row>
    <row r="202" spans="1:23">
      <c r="A202" s="4"/>
      <c r="B202" s="126"/>
      <c r="C202" s="31"/>
      <c r="D202" s="74" t="s">
        <v>2</v>
      </c>
      <c r="E202" s="60" t="str">
        <f t="shared" si="19"/>
        <v>00000000</v>
      </c>
      <c r="F202" s="60">
        <f t="shared" si="20"/>
        <v>0</v>
      </c>
      <c r="G202" s="60" t="str">
        <f t="shared" si="21"/>
        <v/>
      </c>
      <c r="H202" s="60"/>
      <c r="I202" s="61" t="s">
        <v>17</v>
      </c>
      <c r="J202" s="74">
        <v>0</v>
      </c>
      <c r="K202" s="60" t="str">
        <f t="shared" si="22"/>
        <v>00000000</v>
      </c>
      <c r="L202" s="60">
        <f t="shared" si="23"/>
        <v>0</v>
      </c>
      <c r="M202" s="61" t="str">
        <f t="shared" si="24"/>
        <v/>
      </c>
      <c r="N202" s="61"/>
      <c r="O202" s="5"/>
      <c r="Q202" s="24"/>
      <c r="W202" s="1"/>
    </row>
    <row r="203" spans="1:23">
      <c r="A203" s="4"/>
      <c r="B203" s="126"/>
      <c r="C203" s="31"/>
      <c r="D203" s="75" t="s">
        <v>2</v>
      </c>
      <c r="E203" s="5" t="str">
        <f t="shared" si="19"/>
        <v>00000000</v>
      </c>
      <c r="F203" s="5">
        <f t="shared" si="20"/>
        <v>0</v>
      </c>
      <c r="G203" s="5" t="str">
        <f t="shared" si="21"/>
        <v/>
      </c>
      <c r="H203" s="5"/>
      <c r="I203" s="4" t="s">
        <v>15</v>
      </c>
      <c r="J203" s="75">
        <v>0</v>
      </c>
      <c r="K203" s="5" t="str">
        <f t="shared" si="22"/>
        <v>00000000</v>
      </c>
      <c r="L203" s="5">
        <f t="shared" si="23"/>
        <v>0</v>
      </c>
      <c r="M203" s="4" t="str">
        <f t="shared" si="24"/>
        <v/>
      </c>
      <c r="N203" s="4"/>
      <c r="O203" s="5"/>
      <c r="Q203" s="24"/>
      <c r="W203" s="1"/>
    </row>
    <row r="204" spans="1:23">
      <c r="A204" s="4"/>
      <c r="B204" s="127"/>
      <c r="C204" s="30"/>
      <c r="D204" s="74" t="s">
        <v>2</v>
      </c>
      <c r="E204" s="60" t="str">
        <f t="shared" si="19"/>
        <v>00000000</v>
      </c>
      <c r="F204" s="60">
        <f t="shared" si="20"/>
        <v>0</v>
      </c>
      <c r="G204" s="60" t="str">
        <f t="shared" si="21"/>
        <v/>
      </c>
      <c r="H204" s="60"/>
      <c r="I204" s="61" t="s">
        <v>13</v>
      </c>
      <c r="J204" s="74">
        <v>0</v>
      </c>
      <c r="K204" s="60" t="str">
        <f t="shared" si="22"/>
        <v>00000000</v>
      </c>
      <c r="L204" s="60">
        <f t="shared" si="23"/>
        <v>0</v>
      </c>
      <c r="M204" s="61" t="str">
        <f t="shared" si="24"/>
        <v/>
      </c>
      <c r="N204" s="61"/>
      <c r="O204" s="5"/>
      <c r="Q204" s="24"/>
      <c r="W204" s="1"/>
    </row>
    <row r="205" spans="1:23">
      <c r="A205" s="4"/>
      <c r="B205" s="84"/>
      <c r="C205" s="83"/>
      <c r="D205" s="62" t="s">
        <v>16</v>
      </c>
      <c r="E205" s="10" t="str">
        <f t="shared" si="19"/>
        <v>00000101</v>
      </c>
      <c r="F205" s="10">
        <f t="shared" si="20"/>
        <v>5</v>
      </c>
      <c r="G205" s="10" t="str">
        <f t="shared" si="21"/>
        <v>_x0005_</v>
      </c>
      <c r="H205" s="10" t="str">
        <f>VLOOKUP(E205,'Trace 2'!$R$6:$U$11,3,FALSE)</f>
        <v>RDSR</v>
      </c>
      <c r="I205" s="11" t="str">
        <f>VLOOKUP(E205,'Trace 2'!$R$6:$U$11,4,FALSE)</f>
        <v>Read Status register</v>
      </c>
      <c r="J205" s="62" t="s">
        <v>2</v>
      </c>
      <c r="K205" s="10" t="str">
        <f t="shared" si="22"/>
        <v>00000000</v>
      </c>
      <c r="L205" s="10">
        <f t="shared" si="23"/>
        <v>0</v>
      </c>
      <c r="M205" s="11" t="str">
        <f t="shared" si="24"/>
        <v/>
      </c>
      <c r="N205" s="11"/>
      <c r="O205" s="5"/>
      <c r="Q205" s="24"/>
      <c r="W205" s="1"/>
    </row>
    <row r="206" spans="1:23" ht="93.75" customHeight="1">
      <c r="A206" s="4"/>
      <c r="B206" s="85"/>
      <c r="C206" s="18"/>
      <c r="D206" s="59" t="s">
        <v>2</v>
      </c>
      <c r="E206" s="60" t="str">
        <f t="shared" si="19"/>
        <v>00000000</v>
      </c>
      <c r="F206" s="60">
        <f t="shared" si="20"/>
        <v>0</v>
      </c>
      <c r="G206" s="60" t="str">
        <f t="shared" si="21"/>
        <v/>
      </c>
      <c r="H206" s="60"/>
      <c r="I206" s="61"/>
      <c r="J206" s="59" t="s">
        <v>2</v>
      </c>
      <c r="K206" s="60" t="str">
        <f t="shared" si="22"/>
        <v>00000000</v>
      </c>
      <c r="L206" s="60">
        <f t="shared" si="23"/>
        <v>0</v>
      </c>
      <c r="M206" s="61" t="str">
        <f t="shared" si="24"/>
        <v/>
      </c>
      <c r="N206" s="80" t="str">
        <f>"B7: SRWD: "&amp;IF(_xlfn.BITAND(HEX2DEC(J206),2^7)&gt;0,1,0)&amp;CHAR(10)&amp;
"B6-4: 0 (unused)"&amp;CHAR(10)&amp;
"B3: BP1: "&amp;IF(_xlfn.BITAND(HEX2DEC(J206),2^3)&gt;0,1,0)&amp;CHAR(10)&amp;
"B2: BP0: "&amp;IF(_xlfn.BITAND(HEX2DEC(J206),2^2)&gt;0,1,0)&amp;CHAR(10)&amp;
"B1: WEL: "&amp;IF(_xlfn.BITAND(HEX2DEC(J206),2^1)&gt;0,1,0)&amp;CHAR(10)&amp;
"B2: WIP: "&amp;IF(_xlfn.BITAND(HEX2DEC(J206),2^0)&gt;0,1,0)</f>
        <v>B7: SRWD: 0
B6-4: 0 (unused)
B3: BP1: 0
B2: BP0: 0
B1: WEL: 0
B2: WIP: 0</v>
      </c>
      <c r="O206" s="5"/>
      <c r="Q206" s="24"/>
      <c r="W206" s="1"/>
    </row>
    <row r="207" spans="1:23">
      <c r="A207" s="4"/>
      <c r="B207" s="112"/>
      <c r="C207" s="113"/>
      <c r="D207" s="108" t="s">
        <v>94</v>
      </c>
      <c r="E207" s="109" t="str">
        <f t="shared" si="19"/>
        <v>00000110</v>
      </c>
      <c r="F207" s="109">
        <f t="shared" si="20"/>
        <v>6</v>
      </c>
      <c r="G207" s="109" t="str">
        <f t="shared" si="21"/>
        <v>_x0006_</v>
      </c>
      <c r="H207" s="109" t="str">
        <f>VLOOKUP(E207,'Trace 2'!$R$6:$U$11,3,FALSE)</f>
        <v>WREN</v>
      </c>
      <c r="I207" s="110" t="str">
        <f>VLOOKUP(E207,'Trace 2'!$R$6:$U$11,4,FALSE)</f>
        <v>Write enable</v>
      </c>
      <c r="J207" s="108">
        <v>0</v>
      </c>
      <c r="K207" s="109" t="str">
        <f t="shared" si="22"/>
        <v>00000000</v>
      </c>
      <c r="L207" s="109">
        <f t="shared" si="23"/>
        <v>0</v>
      </c>
      <c r="M207" s="110" t="str">
        <f t="shared" si="24"/>
        <v/>
      </c>
      <c r="N207" s="111"/>
      <c r="O207" s="5"/>
      <c r="Q207" s="24"/>
      <c r="W207" s="1"/>
    </row>
    <row r="208" spans="1:23">
      <c r="A208" s="4"/>
      <c r="B208" s="126">
        <v>21</v>
      </c>
      <c r="C208" s="31"/>
      <c r="D208" s="74" t="s">
        <v>5</v>
      </c>
      <c r="E208" s="60" t="str">
        <f t="shared" si="19"/>
        <v>00000010</v>
      </c>
      <c r="F208" s="60">
        <f t="shared" si="20"/>
        <v>2</v>
      </c>
      <c r="G208" s="60" t="str">
        <f t="shared" si="21"/>
        <v>_x0002_</v>
      </c>
      <c r="H208" s="60" t="str">
        <f>VLOOKUP(E208,'Trace 2'!$R$6:$U$11,3,FALSE)</f>
        <v>WRITE</v>
      </c>
      <c r="I208" s="61" t="str">
        <f>VLOOKUP(E208,'Trace 2'!$R$6:$U$11,4,FALSE)</f>
        <v>Write to Memory array</v>
      </c>
      <c r="J208" s="74">
        <v>0</v>
      </c>
      <c r="K208" s="60" t="str">
        <f t="shared" si="22"/>
        <v>00000000</v>
      </c>
      <c r="L208" s="60">
        <f t="shared" si="23"/>
        <v>0</v>
      </c>
      <c r="M208" s="61" t="str">
        <f t="shared" si="24"/>
        <v/>
      </c>
      <c r="N208" s="115" t="str">
        <f>"Write to 0x"&amp;D209&amp;D210</f>
        <v>Write to 0x00E4</v>
      </c>
      <c r="O208" s="5"/>
      <c r="Q208" s="24"/>
      <c r="W208" s="1"/>
    </row>
    <row r="209" spans="1:23">
      <c r="A209" s="4"/>
      <c r="B209" s="126"/>
      <c r="C209" s="31"/>
      <c r="D209" s="75" t="s">
        <v>2</v>
      </c>
      <c r="E209" s="5" t="str">
        <f t="shared" si="19"/>
        <v>00000000</v>
      </c>
      <c r="F209" s="5">
        <f t="shared" si="20"/>
        <v>0</v>
      </c>
      <c r="G209" s="5" t="str">
        <f t="shared" si="21"/>
        <v/>
      </c>
      <c r="H209" s="5">
        <f>HEX2DEC(D209)</f>
        <v>0</v>
      </c>
      <c r="I209" s="4" t="s">
        <v>28</v>
      </c>
      <c r="J209" s="75">
        <v>0</v>
      </c>
      <c r="K209" s="5" t="str">
        <f t="shared" si="22"/>
        <v>00000000</v>
      </c>
      <c r="L209" s="5">
        <f t="shared" si="23"/>
        <v>0</v>
      </c>
      <c r="M209" s="4" t="str">
        <f t="shared" si="24"/>
        <v/>
      </c>
      <c r="N209" s="115"/>
      <c r="O209" s="5"/>
      <c r="Q209" s="24"/>
      <c r="W209" s="1"/>
    </row>
    <row r="210" spans="1:23">
      <c r="A210" s="4"/>
      <c r="B210" s="126"/>
      <c r="C210" s="31"/>
      <c r="D210" s="74" t="s">
        <v>76</v>
      </c>
      <c r="E210" s="60" t="str">
        <f t="shared" si="19"/>
        <v>11100100</v>
      </c>
      <c r="F210" s="60">
        <f t="shared" si="20"/>
        <v>228</v>
      </c>
      <c r="G210" s="60" t="str">
        <f t="shared" si="21"/>
        <v>ä</v>
      </c>
      <c r="H210" s="60">
        <f>HEX2DEC(D210)</f>
        <v>228</v>
      </c>
      <c r="I210" s="61" t="s">
        <v>27</v>
      </c>
      <c r="J210" s="74">
        <v>0</v>
      </c>
      <c r="K210" s="60" t="str">
        <f t="shared" si="22"/>
        <v>00000000</v>
      </c>
      <c r="L210" s="60">
        <f t="shared" si="23"/>
        <v>0</v>
      </c>
      <c r="M210" s="61" t="str">
        <f t="shared" si="24"/>
        <v/>
      </c>
      <c r="N210" s="115"/>
      <c r="O210" s="5"/>
      <c r="Q210" s="24"/>
      <c r="W210" s="1"/>
    </row>
    <row r="211" spans="1:23">
      <c r="A211" s="4"/>
      <c r="B211" s="126"/>
      <c r="C211" s="31"/>
      <c r="D211" s="75" t="s">
        <v>2</v>
      </c>
      <c r="E211" s="5" t="str">
        <f t="shared" si="19"/>
        <v>00000000</v>
      </c>
      <c r="F211" s="5">
        <f t="shared" si="20"/>
        <v>0</v>
      </c>
      <c r="G211" s="5" t="str">
        <f t="shared" si="21"/>
        <v/>
      </c>
      <c r="H211" s="5"/>
      <c r="I211" s="4" t="s">
        <v>26</v>
      </c>
      <c r="J211" s="75">
        <v>0</v>
      </c>
      <c r="K211" s="5" t="str">
        <f t="shared" si="22"/>
        <v>00000000</v>
      </c>
      <c r="L211" s="5">
        <f t="shared" si="23"/>
        <v>0</v>
      </c>
      <c r="M211" s="4" t="str">
        <f t="shared" si="24"/>
        <v/>
      </c>
      <c r="N211" s="4"/>
      <c r="O211" s="5"/>
      <c r="Q211" s="24"/>
      <c r="W211" s="1"/>
    </row>
    <row r="212" spans="1:23">
      <c r="A212" s="4"/>
      <c r="B212" s="126"/>
      <c r="C212" s="31"/>
      <c r="D212" s="74" t="s">
        <v>2</v>
      </c>
      <c r="E212" s="60" t="str">
        <f t="shared" si="19"/>
        <v>00000000</v>
      </c>
      <c r="F212" s="60">
        <f t="shared" si="20"/>
        <v>0</v>
      </c>
      <c r="G212" s="60" t="str">
        <f t="shared" si="21"/>
        <v/>
      </c>
      <c r="H212" s="60"/>
      <c r="I212" s="61" t="s">
        <v>25</v>
      </c>
      <c r="J212" s="74">
        <v>0</v>
      </c>
      <c r="K212" s="60" t="str">
        <f t="shared" si="22"/>
        <v>00000000</v>
      </c>
      <c r="L212" s="60">
        <f t="shared" si="23"/>
        <v>0</v>
      </c>
      <c r="M212" s="61" t="str">
        <f t="shared" si="24"/>
        <v/>
      </c>
      <c r="N212" s="61"/>
      <c r="O212" s="5"/>
      <c r="Q212" s="24"/>
      <c r="W212" s="1"/>
    </row>
    <row r="213" spans="1:23">
      <c r="A213" s="4"/>
      <c r="B213" s="126"/>
      <c r="C213" s="31"/>
      <c r="D213" s="75" t="s">
        <v>2</v>
      </c>
      <c r="E213" s="5" t="str">
        <f t="shared" si="19"/>
        <v>00000000</v>
      </c>
      <c r="F213" s="5">
        <f t="shared" si="20"/>
        <v>0</v>
      </c>
      <c r="G213" s="5" t="str">
        <f t="shared" si="21"/>
        <v/>
      </c>
      <c r="H213" s="5"/>
      <c r="I213" s="4" t="s">
        <v>24</v>
      </c>
      <c r="J213" s="75">
        <v>0</v>
      </c>
      <c r="K213" s="5" t="str">
        <f t="shared" si="22"/>
        <v>00000000</v>
      </c>
      <c r="L213" s="5">
        <f t="shared" si="23"/>
        <v>0</v>
      </c>
      <c r="M213" s="4" t="str">
        <f t="shared" si="24"/>
        <v/>
      </c>
      <c r="N213" s="4"/>
      <c r="O213" s="5"/>
      <c r="Q213" s="24"/>
      <c r="W213" s="1"/>
    </row>
    <row r="214" spans="1:23">
      <c r="A214" s="4"/>
      <c r="B214" s="126"/>
      <c r="C214" s="31"/>
      <c r="D214" s="74" t="s">
        <v>2</v>
      </c>
      <c r="E214" s="60" t="str">
        <f t="shared" si="19"/>
        <v>00000000</v>
      </c>
      <c r="F214" s="60">
        <f t="shared" si="20"/>
        <v>0</v>
      </c>
      <c r="G214" s="60" t="str">
        <f t="shared" si="21"/>
        <v/>
      </c>
      <c r="H214" s="60"/>
      <c r="I214" s="61" t="s">
        <v>22</v>
      </c>
      <c r="J214" s="74">
        <v>0</v>
      </c>
      <c r="K214" s="60" t="str">
        <f t="shared" si="22"/>
        <v>00000000</v>
      </c>
      <c r="L214" s="60">
        <f t="shared" si="23"/>
        <v>0</v>
      </c>
      <c r="M214" s="61" t="str">
        <f t="shared" si="24"/>
        <v/>
      </c>
      <c r="N214" s="61"/>
      <c r="O214" s="5"/>
      <c r="Q214" s="24"/>
      <c r="W214" s="1"/>
    </row>
    <row r="215" spans="1:23">
      <c r="A215" s="4"/>
      <c r="B215" s="126"/>
      <c r="C215" s="31"/>
      <c r="D215" s="75" t="s">
        <v>2</v>
      </c>
      <c r="E215" s="5" t="str">
        <f t="shared" si="19"/>
        <v>00000000</v>
      </c>
      <c r="F215" s="5">
        <f t="shared" si="20"/>
        <v>0</v>
      </c>
      <c r="G215" s="5" t="str">
        <f t="shared" si="21"/>
        <v/>
      </c>
      <c r="H215" s="5"/>
      <c r="I215" s="4" t="s">
        <v>20</v>
      </c>
      <c r="J215" s="75">
        <v>0</v>
      </c>
      <c r="K215" s="5" t="str">
        <f t="shared" si="22"/>
        <v>00000000</v>
      </c>
      <c r="L215" s="5">
        <f t="shared" si="23"/>
        <v>0</v>
      </c>
      <c r="M215" s="4" t="str">
        <f t="shared" si="24"/>
        <v/>
      </c>
      <c r="N215" s="4"/>
      <c r="O215" s="5"/>
      <c r="Q215" s="24"/>
      <c r="W215" s="1"/>
    </row>
    <row r="216" spans="1:23">
      <c r="A216" s="4"/>
      <c r="B216" s="126"/>
      <c r="C216" s="31"/>
      <c r="D216" s="74" t="s">
        <v>2</v>
      </c>
      <c r="E216" s="60" t="str">
        <f t="shared" si="19"/>
        <v>00000000</v>
      </c>
      <c r="F216" s="60">
        <f t="shared" si="20"/>
        <v>0</v>
      </c>
      <c r="G216" s="60" t="str">
        <f t="shared" si="21"/>
        <v/>
      </c>
      <c r="H216" s="60"/>
      <c r="I216" s="61" t="s">
        <v>19</v>
      </c>
      <c r="J216" s="74">
        <v>0</v>
      </c>
      <c r="K216" s="60" t="str">
        <f t="shared" si="22"/>
        <v>00000000</v>
      </c>
      <c r="L216" s="60">
        <f t="shared" si="23"/>
        <v>0</v>
      </c>
      <c r="M216" s="61" t="str">
        <f t="shared" si="24"/>
        <v/>
      </c>
      <c r="N216" s="61"/>
      <c r="O216" s="5"/>
      <c r="Q216" s="24"/>
      <c r="W216" s="1"/>
    </row>
    <row r="217" spans="1:23">
      <c r="A217" s="4"/>
      <c r="B217" s="126"/>
      <c r="C217" s="31"/>
      <c r="D217" s="75" t="s">
        <v>2</v>
      </c>
      <c r="E217" s="5" t="str">
        <f t="shared" si="19"/>
        <v>00000000</v>
      </c>
      <c r="F217" s="5">
        <f t="shared" si="20"/>
        <v>0</v>
      </c>
      <c r="G217" s="5" t="str">
        <f t="shared" si="21"/>
        <v/>
      </c>
      <c r="H217" s="5"/>
      <c r="I217" s="4" t="s">
        <v>18</v>
      </c>
      <c r="J217" s="75">
        <v>0</v>
      </c>
      <c r="K217" s="5" t="str">
        <f t="shared" si="22"/>
        <v>00000000</v>
      </c>
      <c r="L217" s="5">
        <f t="shared" si="23"/>
        <v>0</v>
      </c>
      <c r="M217" s="4" t="str">
        <f t="shared" si="24"/>
        <v/>
      </c>
      <c r="N217" s="4"/>
      <c r="O217" s="5"/>
      <c r="Q217" s="24"/>
      <c r="W217" s="1"/>
    </row>
    <row r="218" spans="1:23">
      <c r="A218" s="4"/>
      <c r="B218" s="126"/>
      <c r="C218" s="31"/>
      <c r="D218" s="74" t="s">
        <v>2</v>
      </c>
      <c r="E218" s="60" t="str">
        <f t="shared" si="19"/>
        <v>00000000</v>
      </c>
      <c r="F218" s="60">
        <f t="shared" si="20"/>
        <v>0</v>
      </c>
      <c r="G218" s="60" t="str">
        <f t="shared" si="21"/>
        <v/>
      </c>
      <c r="H218" s="60"/>
      <c r="I218" s="61" t="s">
        <v>17</v>
      </c>
      <c r="J218" s="74">
        <v>0</v>
      </c>
      <c r="K218" s="60" t="str">
        <f t="shared" si="22"/>
        <v>00000000</v>
      </c>
      <c r="L218" s="60">
        <f t="shared" si="23"/>
        <v>0</v>
      </c>
      <c r="M218" s="61" t="str">
        <f t="shared" si="24"/>
        <v/>
      </c>
      <c r="N218" s="61"/>
      <c r="O218" s="5"/>
      <c r="Q218" s="24"/>
      <c r="W218" s="1"/>
    </row>
    <row r="219" spans="1:23">
      <c r="A219" s="4"/>
      <c r="B219" s="126"/>
      <c r="C219" s="31"/>
      <c r="D219" s="75" t="s">
        <v>2</v>
      </c>
      <c r="E219" s="5" t="str">
        <f t="shared" si="19"/>
        <v>00000000</v>
      </c>
      <c r="F219" s="5">
        <f t="shared" si="20"/>
        <v>0</v>
      </c>
      <c r="G219" s="5" t="str">
        <f t="shared" si="21"/>
        <v/>
      </c>
      <c r="H219" s="5"/>
      <c r="I219" s="4" t="s">
        <v>15</v>
      </c>
      <c r="J219" s="75">
        <v>0</v>
      </c>
      <c r="K219" s="5" t="str">
        <f t="shared" si="22"/>
        <v>00000000</v>
      </c>
      <c r="L219" s="5">
        <f t="shared" si="23"/>
        <v>0</v>
      </c>
      <c r="M219" s="4" t="str">
        <f t="shared" si="24"/>
        <v/>
      </c>
      <c r="N219" s="4"/>
      <c r="O219" s="5"/>
      <c r="Q219" s="24"/>
      <c r="W219" s="1"/>
    </row>
    <row r="220" spans="1:23">
      <c r="A220" s="4"/>
      <c r="B220" s="127"/>
      <c r="C220" s="30"/>
      <c r="D220" s="74" t="s">
        <v>2</v>
      </c>
      <c r="E220" s="60" t="str">
        <f t="shared" si="19"/>
        <v>00000000</v>
      </c>
      <c r="F220" s="60">
        <f t="shared" si="20"/>
        <v>0</v>
      </c>
      <c r="G220" s="60" t="str">
        <f t="shared" si="21"/>
        <v/>
      </c>
      <c r="H220" s="60"/>
      <c r="I220" s="61" t="s">
        <v>13</v>
      </c>
      <c r="J220" s="74">
        <v>0</v>
      </c>
      <c r="K220" s="60" t="str">
        <f t="shared" si="22"/>
        <v>00000000</v>
      </c>
      <c r="L220" s="60">
        <f t="shared" si="23"/>
        <v>0</v>
      </c>
      <c r="M220" s="61" t="str">
        <f t="shared" si="24"/>
        <v/>
      </c>
      <c r="N220" s="61"/>
      <c r="O220" s="5"/>
      <c r="Q220" s="24"/>
      <c r="W220" s="1"/>
    </row>
    <row r="221" spans="1:23">
      <c r="A221" s="4"/>
      <c r="B221" s="84"/>
      <c r="C221" s="83"/>
      <c r="D221" s="62" t="s">
        <v>16</v>
      </c>
      <c r="E221" s="10" t="str">
        <f t="shared" si="19"/>
        <v>00000101</v>
      </c>
      <c r="F221" s="10">
        <f t="shared" si="20"/>
        <v>5</v>
      </c>
      <c r="G221" s="10" t="str">
        <f t="shared" si="21"/>
        <v>_x0005_</v>
      </c>
      <c r="H221" s="10" t="str">
        <f>VLOOKUP(E221,'Trace 2'!$R$6:$U$11,3,FALSE)</f>
        <v>RDSR</v>
      </c>
      <c r="I221" s="11" t="str">
        <f>VLOOKUP(E221,'Trace 2'!$R$6:$U$11,4,FALSE)</f>
        <v>Read Status register</v>
      </c>
      <c r="J221" s="62" t="s">
        <v>2</v>
      </c>
      <c r="K221" s="10" t="str">
        <f t="shared" si="22"/>
        <v>00000000</v>
      </c>
      <c r="L221" s="10">
        <f t="shared" si="23"/>
        <v>0</v>
      </c>
      <c r="M221" s="11" t="str">
        <f t="shared" si="24"/>
        <v/>
      </c>
      <c r="N221" s="11"/>
      <c r="O221" s="5"/>
      <c r="Q221" s="24"/>
      <c r="W221" s="1"/>
    </row>
    <row r="222" spans="1:23" ht="93.75" customHeight="1">
      <c r="A222" s="4"/>
      <c r="B222" s="85"/>
      <c r="C222" s="18"/>
      <c r="D222" s="59" t="s">
        <v>2</v>
      </c>
      <c r="E222" s="60" t="str">
        <f t="shared" si="19"/>
        <v>00000000</v>
      </c>
      <c r="F222" s="60">
        <f t="shared" si="20"/>
        <v>0</v>
      </c>
      <c r="G222" s="60" t="str">
        <f t="shared" si="21"/>
        <v/>
      </c>
      <c r="H222" s="60"/>
      <c r="I222" s="61"/>
      <c r="J222" s="59" t="s">
        <v>2</v>
      </c>
      <c r="K222" s="60" t="str">
        <f t="shared" si="22"/>
        <v>00000000</v>
      </c>
      <c r="L222" s="60">
        <f t="shared" si="23"/>
        <v>0</v>
      </c>
      <c r="M222" s="61" t="str">
        <f t="shared" si="24"/>
        <v/>
      </c>
      <c r="N222" s="80" t="str">
        <f>"B7: SRWD: "&amp;IF(_xlfn.BITAND(HEX2DEC(J222),2^7)&gt;0,1,0)&amp;CHAR(10)&amp;
"B6-4: 0 (unused)"&amp;CHAR(10)&amp;
"B3: BP1: "&amp;IF(_xlfn.BITAND(HEX2DEC(J222),2^3)&gt;0,1,0)&amp;CHAR(10)&amp;
"B2: BP0: "&amp;IF(_xlfn.BITAND(HEX2DEC(J222),2^2)&gt;0,1,0)&amp;CHAR(10)&amp;
"B1: WEL: "&amp;IF(_xlfn.BITAND(HEX2DEC(J222),2^1)&gt;0,1,0)&amp;CHAR(10)&amp;
"B2: WIP: "&amp;IF(_xlfn.BITAND(HEX2DEC(J222),2^0)&gt;0,1,0)</f>
        <v>B7: SRWD: 0
B6-4: 0 (unused)
B3: BP1: 0
B2: BP0: 0
B1: WEL: 0
B2: WIP: 0</v>
      </c>
      <c r="O222" s="5"/>
      <c r="Q222" s="24"/>
      <c r="W222" s="1"/>
    </row>
    <row r="223" spans="1:23">
      <c r="A223" s="4"/>
      <c r="B223" s="112"/>
      <c r="C223" s="113"/>
      <c r="D223" s="108" t="s">
        <v>94</v>
      </c>
      <c r="E223" s="109" t="str">
        <f t="shared" si="19"/>
        <v>00000110</v>
      </c>
      <c r="F223" s="109">
        <f t="shared" si="20"/>
        <v>6</v>
      </c>
      <c r="G223" s="109" t="str">
        <f t="shared" si="21"/>
        <v>_x0006_</v>
      </c>
      <c r="H223" s="109" t="str">
        <f>VLOOKUP(E223,'Trace 2'!$R$6:$U$11,3,FALSE)</f>
        <v>WREN</v>
      </c>
      <c r="I223" s="110" t="str">
        <f>VLOOKUP(E223,'Trace 2'!$R$6:$U$11,4,FALSE)</f>
        <v>Write enable</v>
      </c>
      <c r="J223" s="108">
        <v>0</v>
      </c>
      <c r="K223" s="109" t="str">
        <f t="shared" si="22"/>
        <v>00000000</v>
      </c>
      <c r="L223" s="109">
        <f t="shared" si="23"/>
        <v>0</v>
      </c>
      <c r="M223" s="110" t="str">
        <f t="shared" si="24"/>
        <v/>
      </c>
      <c r="N223" s="111"/>
      <c r="O223" s="5"/>
      <c r="Q223" s="24"/>
      <c r="W223" s="1"/>
    </row>
    <row r="224" spans="1:23">
      <c r="A224" s="4"/>
      <c r="B224" s="126">
        <v>22</v>
      </c>
      <c r="C224" s="31"/>
      <c r="D224" s="74" t="s">
        <v>5</v>
      </c>
      <c r="E224" s="60" t="str">
        <f t="shared" si="19"/>
        <v>00000010</v>
      </c>
      <c r="F224" s="60">
        <f t="shared" si="20"/>
        <v>2</v>
      </c>
      <c r="G224" s="60" t="str">
        <f t="shared" si="21"/>
        <v>_x0002_</v>
      </c>
      <c r="H224" s="60" t="str">
        <f>VLOOKUP(E224,'Trace 2'!$R$6:$U$11,3,FALSE)</f>
        <v>WRITE</v>
      </c>
      <c r="I224" s="61" t="str">
        <f>VLOOKUP(E224,'Trace 2'!$R$6:$U$11,4,FALSE)</f>
        <v>Write to Memory array</v>
      </c>
      <c r="J224" s="74">
        <v>0</v>
      </c>
      <c r="K224" s="60" t="str">
        <f t="shared" si="22"/>
        <v>00000000</v>
      </c>
      <c r="L224" s="60">
        <f t="shared" si="23"/>
        <v>0</v>
      </c>
      <c r="M224" s="61" t="str">
        <f t="shared" si="24"/>
        <v/>
      </c>
      <c r="N224" s="115" t="str">
        <f>"Write to 0x"&amp;D225&amp;D226</f>
        <v>Write to 0x00EE</v>
      </c>
      <c r="O224" s="5"/>
      <c r="Q224" s="24"/>
      <c r="W224" s="1"/>
    </row>
    <row r="225" spans="1:23">
      <c r="A225" s="4"/>
      <c r="B225" s="126"/>
      <c r="C225" s="31"/>
      <c r="D225" s="75" t="s">
        <v>2</v>
      </c>
      <c r="E225" s="5" t="str">
        <f t="shared" si="19"/>
        <v>00000000</v>
      </c>
      <c r="F225" s="5">
        <f t="shared" si="20"/>
        <v>0</v>
      </c>
      <c r="G225" s="5" t="str">
        <f t="shared" si="21"/>
        <v/>
      </c>
      <c r="H225" s="5">
        <f>HEX2DEC(D225)</f>
        <v>0</v>
      </c>
      <c r="I225" s="4" t="s">
        <v>28</v>
      </c>
      <c r="J225" s="75">
        <v>0</v>
      </c>
      <c r="K225" s="5" t="str">
        <f t="shared" si="22"/>
        <v>00000000</v>
      </c>
      <c r="L225" s="5">
        <f t="shared" si="23"/>
        <v>0</v>
      </c>
      <c r="M225" s="4" t="str">
        <f t="shared" si="24"/>
        <v/>
      </c>
      <c r="N225" s="115"/>
      <c r="O225" s="5"/>
      <c r="Q225" s="24"/>
      <c r="W225" s="1"/>
    </row>
    <row r="226" spans="1:23">
      <c r="A226" s="4"/>
      <c r="B226" s="126"/>
      <c r="C226" s="31"/>
      <c r="D226" s="74" t="s">
        <v>138</v>
      </c>
      <c r="E226" s="60" t="str">
        <f t="shared" si="19"/>
        <v>11101110</v>
      </c>
      <c r="F226" s="60">
        <f t="shared" si="20"/>
        <v>238</v>
      </c>
      <c r="G226" s="60" t="str">
        <f t="shared" si="21"/>
        <v>î</v>
      </c>
      <c r="H226" s="60">
        <f>HEX2DEC(D226)</f>
        <v>238</v>
      </c>
      <c r="I226" s="61" t="s">
        <v>27</v>
      </c>
      <c r="J226" s="74">
        <v>0</v>
      </c>
      <c r="K226" s="60" t="str">
        <f t="shared" si="22"/>
        <v>00000000</v>
      </c>
      <c r="L226" s="60">
        <f t="shared" si="23"/>
        <v>0</v>
      </c>
      <c r="M226" s="61" t="str">
        <f t="shared" si="24"/>
        <v/>
      </c>
      <c r="N226" s="115"/>
      <c r="O226" s="5"/>
      <c r="Q226" s="24"/>
      <c r="W226" s="1"/>
    </row>
    <row r="227" spans="1:23">
      <c r="A227" s="4"/>
      <c r="B227" s="126"/>
      <c r="C227" s="31"/>
      <c r="D227" s="75" t="s">
        <v>2</v>
      </c>
      <c r="E227" s="5" t="str">
        <f t="shared" si="19"/>
        <v>00000000</v>
      </c>
      <c r="F227" s="5">
        <f t="shared" si="20"/>
        <v>0</v>
      </c>
      <c r="G227" s="5" t="str">
        <f t="shared" si="21"/>
        <v/>
      </c>
      <c r="H227" s="5"/>
      <c r="I227" s="4" t="s">
        <v>26</v>
      </c>
      <c r="J227" s="75">
        <v>0</v>
      </c>
      <c r="K227" s="5" t="str">
        <f t="shared" si="22"/>
        <v>00000000</v>
      </c>
      <c r="L227" s="5">
        <f t="shared" si="23"/>
        <v>0</v>
      </c>
      <c r="M227" s="4" t="str">
        <f t="shared" si="24"/>
        <v/>
      </c>
      <c r="N227" s="4"/>
      <c r="O227" s="5"/>
      <c r="Q227" s="24"/>
      <c r="W227" s="1"/>
    </row>
    <row r="228" spans="1:23">
      <c r="A228" s="4"/>
      <c r="B228" s="126"/>
      <c r="C228" s="31"/>
      <c r="D228" s="74" t="s">
        <v>2</v>
      </c>
      <c r="E228" s="60" t="str">
        <f t="shared" si="19"/>
        <v>00000000</v>
      </c>
      <c r="F228" s="60">
        <f t="shared" si="20"/>
        <v>0</v>
      </c>
      <c r="G228" s="60" t="str">
        <f t="shared" si="21"/>
        <v/>
      </c>
      <c r="H228" s="60"/>
      <c r="I228" s="61" t="s">
        <v>25</v>
      </c>
      <c r="J228" s="74">
        <v>0</v>
      </c>
      <c r="K228" s="60" t="str">
        <f t="shared" si="22"/>
        <v>00000000</v>
      </c>
      <c r="L228" s="60">
        <f t="shared" si="23"/>
        <v>0</v>
      </c>
      <c r="M228" s="61" t="str">
        <f t="shared" si="24"/>
        <v/>
      </c>
      <c r="N228" s="61"/>
      <c r="O228" s="5"/>
      <c r="Q228" s="24"/>
      <c r="W228" s="1"/>
    </row>
    <row r="229" spans="1:23">
      <c r="A229" s="4"/>
      <c r="B229" s="126"/>
      <c r="C229" s="31"/>
      <c r="D229" s="75" t="s">
        <v>2</v>
      </c>
      <c r="E229" s="5" t="str">
        <f t="shared" si="19"/>
        <v>00000000</v>
      </c>
      <c r="F229" s="5">
        <f t="shared" si="20"/>
        <v>0</v>
      </c>
      <c r="G229" s="5" t="str">
        <f t="shared" si="21"/>
        <v/>
      </c>
      <c r="H229" s="5"/>
      <c r="I229" s="4" t="s">
        <v>24</v>
      </c>
      <c r="J229" s="75">
        <v>0</v>
      </c>
      <c r="K229" s="5" t="str">
        <f t="shared" si="22"/>
        <v>00000000</v>
      </c>
      <c r="L229" s="5">
        <f t="shared" si="23"/>
        <v>0</v>
      </c>
      <c r="M229" s="4" t="str">
        <f t="shared" si="24"/>
        <v/>
      </c>
      <c r="N229" s="4"/>
      <c r="O229" s="5"/>
      <c r="Q229" s="24"/>
      <c r="W229" s="1"/>
    </row>
    <row r="230" spans="1:23">
      <c r="A230" s="4"/>
      <c r="B230" s="126"/>
      <c r="C230" s="31"/>
      <c r="D230" s="74" t="s">
        <v>2</v>
      </c>
      <c r="E230" s="60" t="str">
        <f t="shared" si="19"/>
        <v>00000000</v>
      </c>
      <c r="F230" s="60">
        <f t="shared" si="20"/>
        <v>0</v>
      </c>
      <c r="G230" s="60" t="str">
        <f t="shared" si="21"/>
        <v/>
      </c>
      <c r="H230" s="60"/>
      <c r="I230" s="61" t="s">
        <v>22</v>
      </c>
      <c r="J230" s="74">
        <v>0</v>
      </c>
      <c r="K230" s="60" t="str">
        <f t="shared" si="22"/>
        <v>00000000</v>
      </c>
      <c r="L230" s="60">
        <f t="shared" si="23"/>
        <v>0</v>
      </c>
      <c r="M230" s="61" t="str">
        <f t="shared" si="24"/>
        <v/>
      </c>
      <c r="N230" s="61"/>
      <c r="O230" s="5"/>
      <c r="Q230" s="24"/>
      <c r="W230" s="1"/>
    </row>
    <row r="231" spans="1:23">
      <c r="A231" s="4"/>
      <c r="B231" s="126"/>
      <c r="C231" s="31"/>
      <c r="D231" s="75" t="s">
        <v>2</v>
      </c>
      <c r="E231" s="5" t="str">
        <f t="shared" si="19"/>
        <v>00000000</v>
      </c>
      <c r="F231" s="5">
        <f t="shared" si="20"/>
        <v>0</v>
      </c>
      <c r="G231" s="5" t="str">
        <f t="shared" si="21"/>
        <v/>
      </c>
      <c r="H231" s="5"/>
      <c r="I231" s="4" t="s">
        <v>20</v>
      </c>
      <c r="J231" s="75">
        <v>0</v>
      </c>
      <c r="K231" s="5" t="str">
        <f t="shared" si="22"/>
        <v>00000000</v>
      </c>
      <c r="L231" s="5">
        <f t="shared" si="23"/>
        <v>0</v>
      </c>
      <c r="M231" s="4" t="str">
        <f t="shared" si="24"/>
        <v/>
      </c>
      <c r="N231" s="4"/>
      <c r="O231" s="5"/>
      <c r="Q231" s="24"/>
      <c r="W231" s="1"/>
    </row>
    <row r="232" spans="1:23">
      <c r="A232" s="4"/>
      <c r="B232" s="126"/>
      <c r="C232" s="31"/>
      <c r="D232" s="74" t="s">
        <v>2</v>
      </c>
      <c r="E232" s="60" t="str">
        <f t="shared" si="19"/>
        <v>00000000</v>
      </c>
      <c r="F232" s="60">
        <f t="shared" si="20"/>
        <v>0</v>
      </c>
      <c r="G232" s="60" t="str">
        <f t="shared" si="21"/>
        <v/>
      </c>
      <c r="H232" s="60"/>
      <c r="I232" s="61" t="s">
        <v>19</v>
      </c>
      <c r="J232" s="74">
        <v>0</v>
      </c>
      <c r="K232" s="60" t="str">
        <f t="shared" si="22"/>
        <v>00000000</v>
      </c>
      <c r="L232" s="60">
        <f t="shared" si="23"/>
        <v>0</v>
      </c>
      <c r="M232" s="61" t="str">
        <f t="shared" si="24"/>
        <v/>
      </c>
      <c r="N232" s="61"/>
      <c r="O232" s="5"/>
      <c r="Q232" s="24"/>
      <c r="W232" s="1"/>
    </row>
    <row r="233" spans="1:23">
      <c r="A233" s="4"/>
      <c r="B233" s="126"/>
      <c r="C233" s="31"/>
      <c r="D233" s="75" t="s">
        <v>2</v>
      </c>
      <c r="E233" s="5" t="str">
        <f t="shared" si="19"/>
        <v>00000000</v>
      </c>
      <c r="F233" s="5">
        <f t="shared" si="20"/>
        <v>0</v>
      </c>
      <c r="G233" s="5" t="str">
        <f t="shared" si="21"/>
        <v/>
      </c>
      <c r="H233" s="5"/>
      <c r="I233" s="4" t="s">
        <v>18</v>
      </c>
      <c r="J233" s="75">
        <v>0</v>
      </c>
      <c r="K233" s="5" t="str">
        <f t="shared" si="22"/>
        <v>00000000</v>
      </c>
      <c r="L233" s="5">
        <f t="shared" si="23"/>
        <v>0</v>
      </c>
      <c r="M233" s="4" t="str">
        <f t="shared" si="24"/>
        <v/>
      </c>
      <c r="N233" s="4"/>
      <c r="O233" s="5"/>
      <c r="Q233" s="24"/>
      <c r="W233" s="1"/>
    </row>
    <row r="234" spans="1:23">
      <c r="A234" s="4"/>
      <c r="B234" s="126"/>
      <c r="C234" s="31"/>
      <c r="D234" s="74" t="s">
        <v>2</v>
      </c>
      <c r="E234" s="60" t="str">
        <f t="shared" si="19"/>
        <v>00000000</v>
      </c>
      <c r="F234" s="60">
        <f t="shared" si="20"/>
        <v>0</v>
      </c>
      <c r="G234" s="60" t="str">
        <f t="shared" si="21"/>
        <v/>
      </c>
      <c r="H234" s="60"/>
      <c r="I234" s="61" t="s">
        <v>17</v>
      </c>
      <c r="J234" s="74">
        <v>0</v>
      </c>
      <c r="K234" s="60" t="str">
        <f t="shared" si="22"/>
        <v>00000000</v>
      </c>
      <c r="L234" s="60">
        <f t="shared" si="23"/>
        <v>0</v>
      </c>
      <c r="M234" s="61" t="str">
        <f t="shared" si="24"/>
        <v/>
      </c>
      <c r="N234" s="61"/>
      <c r="O234" s="5"/>
      <c r="Q234" s="24"/>
      <c r="W234" s="1"/>
    </row>
    <row r="235" spans="1:23">
      <c r="A235" s="4"/>
      <c r="B235" s="126"/>
      <c r="C235" s="31"/>
      <c r="D235" s="75" t="s">
        <v>2</v>
      </c>
      <c r="E235" s="5" t="str">
        <f t="shared" si="19"/>
        <v>00000000</v>
      </c>
      <c r="F235" s="5">
        <f t="shared" si="20"/>
        <v>0</v>
      </c>
      <c r="G235" s="5" t="str">
        <f t="shared" si="21"/>
        <v/>
      </c>
      <c r="H235" s="5"/>
      <c r="I235" s="4" t="s">
        <v>15</v>
      </c>
      <c r="J235" s="75">
        <v>0</v>
      </c>
      <c r="K235" s="5" t="str">
        <f t="shared" si="22"/>
        <v>00000000</v>
      </c>
      <c r="L235" s="5">
        <f t="shared" si="23"/>
        <v>0</v>
      </c>
      <c r="M235" s="4" t="str">
        <f t="shared" si="24"/>
        <v/>
      </c>
      <c r="N235" s="4"/>
      <c r="O235" s="5"/>
      <c r="Q235" s="24"/>
      <c r="W235" s="1"/>
    </row>
    <row r="236" spans="1:23">
      <c r="A236" s="4"/>
      <c r="B236" s="127"/>
      <c r="C236" s="30"/>
      <c r="D236" s="74" t="s">
        <v>2</v>
      </c>
      <c r="E236" s="60" t="str">
        <f t="shared" si="19"/>
        <v>00000000</v>
      </c>
      <c r="F236" s="60">
        <f t="shared" si="20"/>
        <v>0</v>
      </c>
      <c r="G236" s="60" t="str">
        <f t="shared" si="21"/>
        <v/>
      </c>
      <c r="H236" s="60"/>
      <c r="I236" s="61" t="s">
        <v>13</v>
      </c>
      <c r="J236" s="74">
        <v>0</v>
      </c>
      <c r="K236" s="60" t="str">
        <f t="shared" si="22"/>
        <v>00000000</v>
      </c>
      <c r="L236" s="60">
        <f t="shared" si="23"/>
        <v>0</v>
      </c>
      <c r="M236" s="61" t="str">
        <f t="shared" si="24"/>
        <v/>
      </c>
      <c r="N236" s="61"/>
      <c r="O236" s="5"/>
      <c r="Q236" s="24"/>
      <c r="W236" s="1"/>
    </row>
    <row r="237" spans="1:23">
      <c r="A237" s="4"/>
      <c r="B237" s="84"/>
      <c r="C237" s="83"/>
      <c r="D237" s="62" t="s">
        <v>16</v>
      </c>
      <c r="E237" s="10" t="str">
        <f t="shared" si="19"/>
        <v>00000101</v>
      </c>
      <c r="F237" s="10">
        <f t="shared" si="20"/>
        <v>5</v>
      </c>
      <c r="G237" s="10" t="str">
        <f t="shared" si="21"/>
        <v>_x0005_</v>
      </c>
      <c r="H237" s="10" t="str">
        <f>VLOOKUP(E237,'Trace 2'!$R$6:$U$11,3,FALSE)</f>
        <v>RDSR</v>
      </c>
      <c r="I237" s="11" t="str">
        <f>VLOOKUP(E237,'Trace 2'!$R$6:$U$11,4,FALSE)</f>
        <v>Read Status register</v>
      </c>
      <c r="J237" s="62" t="s">
        <v>2</v>
      </c>
      <c r="K237" s="10" t="str">
        <f t="shared" si="22"/>
        <v>00000000</v>
      </c>
      <c r="L237" s="10">
        <f t="shared" si="23"/>
        <v>0</v>
      </c>
      <c r="M237" s="11" t="str">
        <f t="shared" si="24"/>
        <v/>
      </c>
      <c r="N237" s="11"/>
      <c r="O237" s="5"/>
      <c r="Q237" s="24"/>
      <c r="W237" s="1"/>
    </row>
    <row r="238" spans="1:23" ht="93.75" customHeight="1">
      <c r="A238" s="4"/>
      <c r="B238" s="85"/>
      <c r="C238" s="18"/>
      <c r="D238" s="59" t="s">
        <v>2</v>
      </c>
      <c r="E238" s="60" t="str">
        <f t="shared" si="19"/>
        <v>00000000</v>
      </c>
      <c r="F238" s="60">
        <f t="shared" si="20"/>
        <v>0</v>
      </c>
      <c r="G238" s="60" t="str">
        <f t="shared" si="21"/>
        <v/>
      </c>
      <c r="H238" s="60"/>
      <c r="I238" s="61"/>
      <c r="J238" s="59" t="s">
        <v>2</v>
      </c>
      <c r="K238" s="60" t="str">
        <f t="shared" si="22"/>
        <v>00000000</v>
      </c>
      <c r="L238" s="60">
        <f t="shared" si="23"/>
        <v>0</v>
      </c>
      <c r="M238" s="61" t="str">
        <f t="shared" si="24"/>
        <v/>
      </c>
      <c r="N238" s="80" t="str">
        <f>"B7: SRWD: "&amp;IF(_xlfn.BITAND(HEX2DEC(J238),2^7)&gt;0,1,0)&amp;CHAR(10)&amp;
"B6-4: 0 (unused)"&amp;CHAR(10)&amp;
"B3: BP1: "&amp;IF(_xlfn.BITAND(HEX2DEC(J238),2^3)&gt;0,1,0)&amp;CHAR(10)&amp;
"B2: BP0: "&amp;IF(_xlfn.BITAND(HEX2DEC(J238),2^2)&gt;0,1,0)&amp;CHAR(10)&amp;
"B1: WEL: "&amp;IF(_xlfn.BITAND(HEX2DEC(J238),2^1)&gt;0,1,0)&amp;CHAR(10)&amp;
"B2: WIP: "&amp;IF(_xlfn.BITAND(HEX2DEC(J238),2^0)&gt;0,1,0)</f>
        <v>B7: SRWD: 0
B6-4: 0 (unused)
B3: BP1: 0
B2: BP0: 0
B1: WEL: 0
B2: WIP: 0</v>
      </c>
      <c r="O238" s="5"/>
      <c r="Q238" s="24"/>
      <c r="W238" s="1"/>
    </row>
    <row r="239" spans="1:23">
      <c r="A239" s="4"/>
      <c r="B239" s="112"/>
      <c r="C239" s="113"/>
      <c r="D239" s="108" t="s">
        <v>94</v>
      </c>
      <c r="E239" s="109" t="str">
        <f t="shared" ref="E239:E302" si="25">HEX2BIN(D239,8)</f>
        <v>00000110</v>
      </c>
      <c r="F239" s="109">
        <f t="shared" ref="F239:F302" si="26">HEX2DEC(D239)</f>
        <v>6</v>
      </c>
      <c r="G239" s="109" t="str">
        <f t="shared" ref="G239:G302" si="27">IF(NOT(ISERROR(CHAR(F239))),CHAR(F239),"")</f>
        <v>_x0006_</v>
      </c>
      <c r="H239" s="109" t="str">
        <f>VLOOKUP(E239,'Trace 2'!$R$6:$U$11,3,FALSE)</f>
        <v>WREN</v>
      </c>
      <c r="I239" s="110" t="str">
        <f>VLOOKUP(E239,'Trace 2'!$R$6:$U$11,4,FALSE)</f>
        <v>Write enable</v>
      </c>
      <c r="J239" s="108">
        <v>0</v>
      </c>
      <c r="K239" s="109" t="str">
        <f t="shared" ref="K239:K302" si="28">HEX2BIN(J239,8)</f>
        <v>00000000</v>
      </c>
      <c r="L239" s="109">
        <f t="shared" ref="L239:L302" si="29">HEX2DEC(J239)</f>
        <v>0</v>
      </c>
      <c r="M239" s="110" t="str">
        <f t="shared" ref="M239:M302" si="30">IF(NOT(ISERROR(CHAR(L239))),CHAR(L239),"")</f>
        <v/>
      </c>
      <c r="N239" s="111"/>
      <c r="O239" s="5"/>
      <c r="Q239" s="24"/>
      <c r="W239" s="1"/>
    </row>
    <row r="240" spans="1:23">
      <c r="A240" s="4"/>
      <c r="B240" s="126">
        <v>23</v>
      </c>
      <c r="C240" s="31"/>
      <c r="D240" s="74" t="s">
        <v>5</v>
      </c>
      <c r="E240" s="60" t="str">
        <f t="shared" si="25"/>
        <v>00000010</v>
      </c>
      <c r="F240" s="60">
        <f t="shared" si="26"/>
        <v>2</v>
      </c>
      <c r="G240" s="60" t="str">
        <f t="shared" si="27"/>
        <v>_x0002_</v>
      </c>
      <c r="H240" s="60" t="str">
        <f>VLOOKUP(E240,'Trace 2'!$R$6:$U$11,3,FALSE)</f>
        <v>WRITE</v>
      </c>
      <c r="I240" s="61" t="str">
        <f>VLOOKUP(E240,'Trace 2'!$R$6:$U$11,4,FALSE)</f>
        <v>Write to Memory array</v>
      </c>
      <c r="J240" s="74">
        <v>0</v>
      </c>
      <c r="K240" s="60" t="str">
        <f t="shared" si="28"/>
        <v>00000000</v>
      </c>
      <c r="L240" s="60">
        <f t="shared" si="29"/>
        <v>0</v>
      </c>
      <c r="M240" s="61" t="str">
        <f t="shared" si="30"/>
        <v/>
      </c>
      <c r="N240" s="115" t="str">
        <f>"Write to 0x"&amp;D241&amp;D242</f>
        <v>Write to 0x00F8</v>
      </c>
      <c r="O240" s="5"/>
      <c r="W240" s="1"/>
    </row>
    <row r="241" spans="1:23">
      <c r="A241" s="4"/>
      <c r="B241" s="126"/>
      <c r="C241" s="31"/>
      <c r="D241" s="75" t="s">
        <v>2</v>
      </c>
      <c r="E241" s="5" t="str">
        <f t="shared" si="25"/>
        <v>00000000</v>
      </c>
      <c r="F241" s="5">
        <f t="shared" si="26"/>
        <v>0</v>
      </c>
      <c r="G241" s="5" t="str">
        <f t="shared" si="27"/>
        <v/>
      </c>
      <c r="H241" s="5">
        <f>HEX2DEC(D241)</f>
        <v>0</v>
      </c>
      <c r="I241" s="4" t="s">
        <v>28</v>
      </c>
      <c r="J241" s="75">
        <v>0</v>
      </c>
      <c r="K241" s="5" t="str">
        <f t="shared" si="28"/>
        <v>00000000</v>
      </c>
      <c r="L241" s="5">
        <f t="shared" si="29"/>
        <v>0</v>
      </c>
      <c r="M241" s="4" t="str">
        <f t="shared" si="30"/>
        <v/>
      </c>
      <c r="N241" s="115"/>
      <c r="O241" s="5"/>
      <c r="W241" s="1"/>
    </row>
    <row r="242" spans="1:23">
      <c r="A242" s="4"/>
      <c r="B242" s="126"/>
      <c r="C242" s="31"/>
      <c r="D242" s="74" t="s">
        <v>32</v>
      </c>
      <c r="E242" s="60" t="str">
        <f t="shared" si="25"/>
        <v>11111000</v>
      </c>
      <c r="F242" s="60">
        <f t="shared" si="26"/>
        <v>248</v>
      </c>
      <c r="G242" s="60" t="str">
        <f t="shared" si="27"/>
        <v>ø</v>
      </c>
      <c r="H242" s="60">
        <f>HEX2DEC(D242)</f>
        <v>248</v>
      </c>
      <c r="I242" s="61" t="s">
        <v>27</v>
      </c>
      <c r="J242" s="74">
        <v>0</v>
      </c>
      <c r="K242" s="60" t="str">
        <f t="shared" si="28"/>
        <v>00000000</v>
      </c>
      <c r="L242" s="60">
        <f t="shared" si="29"/>
        <v>0</v>
      </c>
      <c r="M242" s="61" t="str">
        <f t="shared" si="30"/>
        <v/>
      </c>
      <c r="N242" s="115"/>
      <c r="O242" s="5"/>
      <c r="W242" s="1"/>
    </row>
    <row r="243" spans="1:23">
      <c r="A243" s="4"/>
      <c r="B243" s="126"/>
      <c r="C243" s="31"/>
      <c r="D243" s="75" t="s">
        <v>2</v>
      </c>
      <c r="E243" s="5" t="str">
        <f t="shared" si="25"/>
        <v>00000000</v>
      </c>
      <c r="F243" s="5">
        <f t="shared" si="26"/>
        <v>0</v>
      </c>
      <c r="G243" s="5" t="str">
        <f t="shared" si="27"/>
        <v/>
      </c>
      <c r="H243" s="5"/>
      <c r="I243" s="4" t="s">
        <v>26</v>
      </c>
      <c r="J243" s="75">
        <v>0</v>
      </c>
      <c r="K243" s="5" t="str">
        <f t="shared" si="28"/>
        <v>00000000</v>
      </c>
      <c r="L243" s="5">
        <f t="shared" si="29"/>
        <v>0</v>
      </c>
      <c r="M243" s="4" t="str">
        <f t="shared" si="30"/>
        <v/>
      </c>
      <c r="N243" s="4"/>
      <c r="O243" s="5"/>
      <c r="W243" s="1"/>
    </row>
    <row r="244" spans="1:23">
      <c r="A244" s="4"/>
      <c r="B244" s="126"/>
      <c r="C244" s="31"/>
      <c r="D244" s="74" t="s">
        <v>2</v>
      </c>
      <c r="E244" s="60" t="str">
        <f t="shared" si="25"/>
        <v>00000000</v>
      </c>
      <c r="F244" s="60">
        <f t="shared" si="26"/>
        <v>0</v>
      </c>
      <c r="G244" s="60" t="str">
        <f t="shared" si="27"/>
        <v/>
      </c>
      <c r="H244" s="60"/>
      <c r="I244" s="61" t="s">
        <v>25</v>
      </c>
      <c r="J244" s="74">
        <v>0</v>
      </c>
      <c r="K244" s="60" t="str">
        <f t="shared" si="28"/>
        <v>00000000</v>
      </c>
      <c r="L244" s="60">
        <f t="shared" si="29"/>
        <v>0</v>
      </c>
      <c r="M244" s="61" t="str">
        <f t="shared" si="30"/>
        <v/>
      </c>
      <c r="N244" s="61"/>
      <c r="O244" s="5"/>
      <c r="W244" s="1"/>
    </row>
    <row r="245" spans="1:23">
      <c r="A245" s="4"/>
      <c r="B245" s="126"/>
      <c r="C245" s="31"/>
      <c r="D245" s="75" t="s">
        <v>2</v>
      </c>
      <c r="E245" s="5" t="str">
        <f t="shared" si="25"/>
        <v>00000000</v>
      </c>
      <c r="F245" s="5">
        <f t="shared" si="26"/>
        <v>0</v>
      </c>
      <c r="G245" s="5" t="str">
        <f t="shared" si="27"/>
        <v/>
      </c>
      <c r="H245" s="5"/>
      <c r="I245" s="4" t="s">
        <v>24</v>
      </c>
      <c r="J245" s="75">
        <v>0</v>
      </c>
      <c r="K245" s="5" t="str">
        <f t="shared" si="28"/>
        <v>00000000</v>
      </c>
      <c r="L245" s="5">
        <f t="shared" si="29"/>
        <v>0</v>
      </c>
      <c r="M245" s="4" t="str">
        <f t="shared" si="30"/>
        <v/>
      </c>
      <c r="N245" s="4"/>
      <c r="O245" s="5"/>
      <c r="W245" s="1"/>
    </row>
    <row r="246" spans="1:23">
      <c r="A246" s="4"/>
      <c r="B246" s="126"/>
      <c r="C246" s="31"/>
      <c r="D246" s="74" t="s">
        <v>2</v>
      </c>
      <c r="E246" s="60" t="str">
        <f t="shared" si="25"/>
        <v>00000000</v>
      </c>
      <c r="F246" s="60">
        <f t="shared" si="26"/>
        <v>0</v>
      </c>
      <c r="G246" s="60" t="str">
        <f t="shared" si="27"/>
        <v/>
      </c>
      <c r="H246" s="60"/>
      <c r="I246" s="61" t="s">
        <v>22</v>
      </c>
      <c r="J246" s="74">
        <v>0</v>
      </c>
      <c r="K246" s="60" t="str">
        <f t="shared" si="28"/>
        <v>00000000</v>
      </c>
      <c r="L246" s="60">
        <f t="shared" si="29"/>
        <v>0</v>
      </c>
      <c r="M246" s="61" t="str">
        <f t="shared" si="30"/>
        <v/>
      </c>
      <c r="N246" s="61"/>
      <c r="O246" s="5"/>
      <c r="W246" s="1"/>
    </row>
    <row r="247" spans="1:23">
      <c r="A247" s="4"/>
      <c r="B247" s="126"/>
      <c r="C247" s="31"/>
      <c r="D247" s="75" t="s">
        <v>2</v>
      </c>
      <c r="E247" s="5" t="str">
        <f t="shared" si="25"/>
        <v>00000000</v>
      </c>
      <c r="F247" s="5">
        <f t="shared" si="26"/>
        <v>0</v>
      </c>
      <c r="G247" s="5" t="str">
        <f t="shared" si="27"/>
        <v/>
      </c>
      <c r="H247" s="5"/>
      <c r="I247" s="4" t="s">
        <v>20</v>
      </c>
      <c r="J247" s="75">
        <v>0</v>
      </c>
      <c r="K247" s="5" t="str">
        <f t="shared" si="28"/>
        <v>00000000</v>
      </c>
      <c r="L247" s="5">
        <f t="shared" si="29"/>
        <v>0</v>
      </c>
      <c r="M247" s="4" t="str">
        <f t="shared" si="30"/>
        <v/>
      </c>
      <c r="N247" s="4"/>
      <c r="O247" s="5"/>
      <c r="W247" s="1"/>
    </row>
    <row r="248" spans="1:23">
      <c r="A248" s="4"/>
      <c r="B248" s="126"/>
      <c r="C248" s="31"/>
      <c r="D248" s="74" t="s">
        <v>2</v>
      </c>
      <c r="E248" s="60" t="str">
        <f t="shared" si="25"/>
        <v>00000000</v>
      </c>
      <c r="F248" s="60">
        <f t="shared" si="26"/>
        <v>0</v>
      </c>
      <c r="G248" s="60" t="str">
        <f t="shared" si="27"/>
        <v/>
      </c>
      <c r="H248" s="60"/>
      <c r="I248" s="61" t="s">
        <v>19</v>
      </c>
      <c r="J248" s="74">
        <v>0</v>
      </c>
      <c r="K248" s="60" t="str">
        <f t="shared" si="28"/>
        <v>00000000</v>
      </c>
      <c r="L248" s="60">
        <f t="shared" si="29"/>
        <v>0</v>
      </c>
      <c r="M248" s="61" t="str">
        <f t="shared" si="30"/>
        <v/>
      </c>
      <c r="N248" s="61"/>
      <c r="O248" s="5"/>
      <c r="W248" s="1"/>
    </row>
    <row r="249" spans="1:23">
      <c r="A249" s="4"/>
      <c r="B249" s="126"/>
      <c r="C249" s="31"/>
      <c r="D249" s="75" t="s">
        <v>2</v>
      </c>
      <c r="E249" s="5" t="str">
        <f t="shared" si="25"/>
        <v>00000000</v>
      </c>
      <c r="F249" s="5">
        <f t="shared" si="26"/>
        <v>0</v>
      </c>
      <c r="G249" s="5" t="str">
        <f t="shared" si="27"/>
        <v/>
      </c>
      <c r="H249" s="5"/>
      <c r="I249" s="4" t="s">
        <v>18</v>
      </c>
      <c r="J249" s="75">
        <v>0</v>
      </c>
      <c r="K249" s="5" t="str">
        <f t="shared" si="28"/>
        <v>00000000</v>
      </c>
      <c r="L249" s="5">
        <f t="shared" si="29"/>
        <v>0</v>
      </c>
      <c r="M249" s="4" t="str">
        <f t="shared" si="30"/>
        <v/>
      </c>
      <c r="N249" s="4"/>
      <c r="O249" s="5"/>
      <c r="W249" s="1"/>
    </row>
    <row r="250" spans="1:23">
      <c r="A250" s="4"/>
      <c r="B250" s="127"/>
      <c r="C250" s="31"/>
      <c r="D250" s="74" t="s">
        <v>2</v>
      </c>
      <c r="E250" s="60" t="str">
        <f t="shared" si="25"/>
        <v>00000000</v>
      </c>
      <c r="F250" s="60">
        <f t="shared" si="26"/>
        <v>0</v>
      </c>
      <c r="G250" s="60" t="str">
        <f t="shared" si="27"/>
        <v/>
      </c>
      <c r="H250" s="60"/>
      <c r="I250" s="61" t="s">
        <v>17</v>
      </c>
      <c r="J250" s="74">
        <v>0</v>
      </c>
      <c r="K250" s="60" t="str">
        <f t="shared" si="28"/>
        <v>00000000</v>
      </c>
      <c r="L250" s="60">
        <f t="shared" si="29"/>
        <v>0</v>
      </c>
      <c r="M250" s="61" t="str">
        <f t="shared" si="30"/>
        <v/>
      </c>
      <c r="N250" s="61"/>
      <c r="O250" s="5"/>
      <c r="W250" s="1"/>
    </row>
    <row r="251" spans="1:23">
      <c r="A251" s="4"/>
      <c r="B251" s="84"/>
      <c r="C251" s="83"/>
      <c r="D251" s="62" t="s">
        <v>16</v>
      </c>
      <c r="E251" s="10" t="str">
        <f t="shared" si="25"/>
        <v>00000101</v>
      </c>
      <c r="F251" s="10">
        <f t="shared" si="26"/>
        <v>5</v>
      </c>
      <c r="G251" s="10" t="str">
        <f t="shared" si="27"/>
        <v>_x0005_</v>
      </c>
      <c r="H251" s="10" t="str">
        <f>VLOOKUP(E251,'Trace 2'!$R$6:$U$11,3,FALSE)</f>
        <v>RDSR</v>
      </c>
      <c r="I251" s="11" t="str">
        <f>VLOOKUP(E251,'Trace 2'!$R$6:$U$11,4,FALSE)</f>
        <v>Read Status register</v>
      </c>
      <c r="J251" s="62" t="s">
        <v>2</v>
      </c>
      <c r="K251" s="10" t="str">
        <f t="shared" si="28"/>
        <v>00000000</v>
      </c>
      <c r="L251" s="10">
        <f t="shared" si="29"/>
        <v>0</v>
      </c>
      <c r="M251" s="11" t="str">
        <f t="shared" si="30"/>
        <v/>
      </c>
      <c r="N251" s="11"/>
      <c r="O251" s="5"/>
      <c r="W251" s="1"/>
    </row>
    <row r="252" spans="1:23" ht="93.75" customHeight="1">
      <c r="A252" s="4"/>
      <c r="B252" s="85"/>
      <c r="C252" s="18"/>
      <c r="D252" s="59" t="s">
        <v>2</v>
      </c>
      <c r="E252" s="60" t="str">
        <f t="shared" si="25"/>
        <v>00000000</v>
      </c>
      <c r="F252" s="60">
        <f t="shared" si="26"/>
        <v>0</v>
      </c>
      <c r="G252" s="60" t="str">
        <f t="shared" si="27"/>
        <v/>
      </c>
      <c r="H252" s="60"/>
      <c r="I252" s="61"/>
      <c r="J252" s="59" t="s">
        <v>2</v>
      </c>
      <c r="K252" s="60" t="str">
        <f t="shared" si="28"/>
        <v>00000000</v>
      </c>
      <c r="L252" s="60">
        <f t="shared" si="29"/>
        <v>0</v>
      </c>
      <c r="M252" s="61" t="str">
        <f t="shared" si="30"/>
        <v/>
      </c>
      <c r="N252" s="80" t="str">
        <f>"B7: SRWD: "&amp;IF(_xlfn.BITAND(HEX2DEC(J252),2^7)&gt;0,1,0)&amp;CHAR(10)&amp;
"B6-4: 0 (unused)"&amp;CHAR(10)&amp;
"B3: BP1: "&amp;IF(_xlfn.BITAND(HEX2DEC(J252),2^3)&gt;0,1,0)&amp;CHAR(10)&amp;
"B2: BP0: "&amp;IF(_xlfn.BITAND(HEX2DEC(J252),2^2)&gt;0,1,0)&amp;CHAR(10)&amp;
"B1: WEL: "&amp;IF(_xlfn.BITAND(HEX2DEC(J252),2^1)&gt;0,1,0)&amp;CHAR(10)&amp;
"B2: WIP: "&amp;IF(_xlfn.BITAND(HEX2DEC(J252),2^0)&gt;0,1,0)</f>
        <v>B7: SRWD: 0
B6-4: 0 (unused)
B3: BP1: 0
B2: BP0: 0
B1: WEL: 0
B2: WIP: 0</v>
      </c>
      <c r="O252" s="5"/>
      <c r="W252" s="1"/>
    </row>
    <row r="253" spans="1:23">
      <c r="A253" s="4"/>
      <c r="B253" s="112"/>
      <c r="C253" s="113"/>
      <c r="D253" s="108" t="s">
        <v>94</v>
      </c>
      <c r="E253" s="109" t="str">
        <f t="shared" si="25"/>
        <v>00000110</v>
      </c>
      <c r="F253" s="109">
        <f t="shared" si="26"/>
        <v>6</v>
      </c>
      <c r="G253" s="109" t="str">
        <f t="shared" si="27"/>
        <v>_x0006_</v>
      </c>
      <c r="H253" s="109" t="str">
        <f>VLOOKUP(E253,'Trace 2'!$R$6:$U$11,3,FALSE)</f>
        <v>WREN</v>
      </c>
      <c r="I253" s="110" t="str">
        <f>VLOOKUP(E253,'Trace 2'!$R$6:$U$11,4,FALSE)</f>
        <v>Write enable</v>
      </c>
      <c r="J253" s="108">
        <v>0</v>
      </c>
      <c r="K253" s="109" t="str">
        <f t="shared" si="28"/>
        <v>00000000</v>
      </c>
      <c r="L253" s="109">
        <f t="shared" si="29"/>
        <v>0</v>
      </c>
      <c r="M253" s="110" t="str">
        <f t="shared" si="30"/>
        <v/>
      </c>
      <c r="N253" s="111"/>
      <c r="O253" s="5"/>
      <c r="W253" s="1"/>
    </row>
    <row r="254" spans="1:23">
      <c r="A254" s="4"/>
      <c r="B254" s="126">
        <v>24</v>
      </c>
      <c r="C254" s="31"/>
      <c r="D254" s="74" t="s">
        <v>5</v>
      </c>
      <c r="E254" s="60" t="str">
        <f t="shared" si="25"/>
        <v>00000010</v>
      </c>
      <c r="F254" s="60">
        <f t="shared" si="26"/>
        <v>2</v>
      </c>
      <c r="G254" s="60" t="str">
        <f t="shared" si="27"/>
        <v>_x0002_</v>
      </c>
      <c r="H254" s="60" t="str">
        <f>VLOOKUP(E254,'Trace 2'!$R$6:$U$11,3,FALSE)</f>
        <v>WRITE</v>
      </c>
      <c r="I254" s="61" t="str">
        <f>VLOOKUP(E254,'Trace 2'!$R$6:$U$11,4,FALSE)</f>
        <v>Write to Memory array</v>
      </c>
      <c r="J254" s="74">
        <v>0</v>
      </c>
      <c r="K254" s="60" t="str">
        <f t="shared" si="28"/>
        <v>00000000</v>
      </c>
      <c r="L254" s="60">
        <f t="shared" si="29"/>
        <v>0</v>
      </c>
      <c r="M254" s="61" t="str">
        <f t="shared" si="30"/>
        <v/>
      </c>
      <c r="N254" s="115" t="str">
        <f>"Write to 0x"&amp;D255&amp;D256</f>
        <v>Write to 0x0100</v>
      </c>
      <c r="O254" s="5"/>
      <c r="W254" s="1"/>
    </row>
    <row r="255" spans="1:23">
      <c r="A255" s="4"/>
      <c r="B255" s="126"/>
      <c r="C255" s="31"/>
      <c r="D255" s="75" t="s">
        <v>42</v>
      </c>
      <c r="E255" s="5" t="str">
        <f t="shared" si="25"/>
        <v>00000001</v>
      </c>
      <c r="F255" s="5">
        <f t="shared" si="26"/>
        <v>1</v>
      </c>
      <c r="G255" s="5" t="str">
        <f t="shared" si="27"/>
        <v>_x0001_</v>
      </c>
      <c r="H255" s="5">
        <f>HEX2DEC(D255)</f>
        <v>1</v>
      </c>
      <c r="I255" s="4" t="s">
        <v>28</v>
      </c>
      <c r="J255" s="75">
        <v>0</v>
      </c>
      <c r="K255" s="5" t="str">
        <f t="shared" si="28"/>
        <v>00000000</v>
      </c>
      <c r="L255" s="5">
        <f t="shared" si="29"/>
        <v>0</v>
      </c>
      <c r="M255" s="4" t="str">
        <f t="shared" si="30"/>
        <v/>
      </c>
      <c r="N255" s="115"/>
      <c r="O255" s="5"/>
      <c r="W255" s="1"/>
    </row>
    <row r="256" spans="1:23">
      <c r="A256" s="4"/>
      <c r="B256" s="126"/>
      <c r="C256" s="31"/>
      <c r="D256" s="74" t="s">
        <v>2</v>
      </c>
      <c r="E256" s="60" t="str">
        <f t="shared" si="25"/>
        <v>00000000</v>
      </c>
      <c r="F256" s="60">
        <f t="shared" si="26"/>
        <v>0</v>
      </c>
      <c r="G256" s="60" t="str">
        <f t="shared" si="27"/>
        <v/>
      </c>
      <c r="H256" s="60">
        <f>HEX2DEC(D256)</f>
        <v>0</v>
      </c>
      <c r="I256" s="61" t="s">
        <v>27</v>
      </c>
      <c r="J256" s="74">
        <v>0</v>
      </c>
      <c r="K256" s="60" t="str">
        <f t="shared" si="28"/>
        <v>00000000</v>
      </c>
      <c r="L256" s="60">
        <f t="shared" si="29"/>
        <v>0</v>
      </c>
      <c r="M256" s="61" t="str">
        <f t="shared" si="30"/>
        <v/>
      </c>
      <c r="N256" s="115"/>
      <c r="O256" s="5"/>
      <c r="W256" s="1"/>
    </row>
    <row r="257" spans="1:23">
      <c r="A257" s="4"/>
      <c r="B257" s="126"/>
      <c r="C257" s="31"/>
      <c r="D257" s="75" t="s">
        <v>2</v>
      </c>
      <c r="E257" s="5" t="str">
        <f t="shared" si="25"/>
        <v>00000000</v>
      </c>
      <c r="F257" s="5">
        <f t="shared" si="26"/>
        <v>0</v>
      </c>
      <c r="G257" s="5" t="str">
        <f t="shared" si="27"/>
        <v/>
      </c>
      <c r="H257" s="5"/>
      <c r="I257" s="4" t="s">
        <v>26</v>
      </c>
      <c r="J257" s="75">
        <v>0</v>
      </c>
      <c r="K257" s="5" t="str">
        <f t="shared" si="28"/>
        <v>00000000</v>
      </c>
      <c r="L257" s="5">
        <f t="shared" si="29"/>
        <v>0</v>
      </c>
      <c r="M257" s="4" t="str">
        <f t="shared" si="30"/>
        <v/>
      </c>
      <c r="N257" s="4"/>
      <c r="O257" s="5"/>
      <c r="W257" s="1"/>
    </row>
    <row r="258" spans="1:23">
      <c r="A258" s="4"/>
      <c r="B258" s="127"/>
      <c r="C258" s="30"/>
      <c r="D258" s="74" t="s">
        <v>2</v>
      </c>
      <c r="E258" s="60" t="str">
        <f t="shared" si="25"/>
        <v>00000000</v>
      </c>
      <c r="F258" s="60">
        <f t="shared" si="26"/>
        <v>0</v>
      </c>
      <c r="G258" s="60" t="str">
        <f t="shared" si="27"/>
        <v/>
      </c>
      <c r="H258" s="60"/>
      <c r="I258" s="61" t="s">
        <v>25</v>
      </c>
      <c r="J258" s="74">
        <v>0</v>
      </c>
      <c r="K258" s="60" t="str">
        <f t="shared" si="28"/>
        <v>00000000</v>
      </c>
      <c r="L258" s="60">
        <f t="shared" si="29"/>
        <v>0</v>
      </c>
      <c r="M258" s="61" t="str">
        <f t="shared" si="30"/>
        <v/>
      </c>
      <c r="N258" s="61"/>
      <c r="O258" s="5"/>
      <c r="W258" s="1"/>
    </row>
    <row r="259" spans="1:23">
      <c r="A259" s="4"/>
      <c r="B259" s="84"/>
      <c r="C259" s="83"/>
      <c r="D259" s="62" t="s">
        <v>16</v>
      </c>
      <c r="E259" s="10" t="str">
        <f t="shared" si="25"/>
        <v>00000101</v>
      </c>
      <c r="F259" s="10">
        <f t="shared" si="26"/>
        <v>5</v>
      </c>
      <c r="G259" s="10" t="str">
        <f t="shared" si="27"/>
        <v>_x0005_</v>
      </c>
      <c r="H259" s="10" t="str">
        <f>VLOOKUP(E259,'Trace 2'!$R$6:$U$11,3,FALSE)</f>
        <v>RDSR</v>
      </c>
      <c r="I259" s="11" t="str">
        <f>VLOOKUP(E259,'Trace 2'!$R$6:$U$11,4,FALSE)</f>
        <v>Read Status register</v>
      </c>
      <c r="J259" s="62" t="s">
        <v>2</v>
      </c>
      <c r="K259" s="10" t="str">
        <f t="shared" si="28"/>
        <v>00000000</v>
      </c>
      <c r="L259" s="10">
        <f t="shared" si="29"/>
        <v>0</v>
      </c>
      <c r="M259" s="11" t="str">
        <f t="shared" si="30"/>
        <v/>
      </c>
      <c r="N259" s="11"/>
      <c r="O259" s="5"/>
      <c r="W259" s="1"/>
    </row>
    <row r="260" spans="1:23" ht="93.75" customHeight="1">
      <c r="A260" s="4"/>
      <c r="B260" s="85"/>
      <c r="C260" s="18"/>
      <c r="D260" s="59" t="s">
        <v>2</v>
      </c>
      <c r="E260" s="60" t="str">
        <f t="shared" si="25"/>
        <v>00000000</v>
      </c>
      <c r="F260" s="60">
        <f t="shared" si="26"/>
        <v>0</v>
      </c>
      <c r="G260" s="60" t="str">
        <f t="shared" si="27"/>
        <v/>
      </c>
      <c r="H260" s="60"/>
      <c r="I260" s="61"/>
      <c r="J260" s="59" t="s">
        <v>2</v>
      </c>
      <c r="K260" s="60" t="str">
        <f t="shared" si="28"/>
        <v>00000000</v>
      </c>
      <c r="L260" s="60">
        <f t="shared" si="29"/>
        <v>0</v>
      </c>
      <c r="M260" s="61" t="str">
        <f t="shared" si="30"/>
        <v/>
      </c>
      <c r="N260" s="80" t="str">
        <f>"B7: SRWD: "&amp;IF(_xlfn.BITAND(HEX2DEC(J260),2^7)&gt;0,1,0)&amp;CHAR(10)&amp;
"B6-4: 0 (unused)"&amp;CHAR(10)&amp;
"B3: BP1: "&amp;IF(_xlfn.BITAND(HEX2DEC(J260),2^3)&gt;0,1,0)&amp;CHAR(10)&amp;
"B2: BP0: "&amp;IF(_xlfn.BITAND(HEX2DEC(J260),2^2)&gt;0,1,0)&amp;CHAR(10)&amp;
"B1: WEL: "&amp;IF(_xlfn.BITAND(HEX2DEC(J260),2^1)&gt;0,1,0)&amp;CHAR(10)&amp;
"B2: WIP: "&amp;IF(_xlfn.BITAND(HEX2DEC(J260),2^0)&gt;0,1,0)</f>
        <v>B7: SRWD: 0
B6-4: 0 (unused)
B3: BP1: 0
B2: BP0: 0
B1: WEL: 0
B2: WIP: 0</v>
      </c>
      <c r="O260" s="5"/>
      <c r="W260" s="1"/>
    </row>
    <row r="261" spans="1:23">
      <c r="A261" s="4"/>
      <c r="B261" s="112"/>
      <c r="C261" s="113"/>
      <c r="D261" s="108" t="s">
        <v>94</v>
      </c>
      <c r="E261" s="109" t="str">
        <f t="shared" si="25"/>
        <v>00000110</v>
      </c>
      <c r="F261" s="109">
        <f t="shared" si="26"/>
        <v>6</v>
      </c>
      <c r="G261" s="109" t="str">
        <f t="shared" si="27"/>
        <v>_x0006_</v>
      </c>
      <c r="H261" s="109" t="str">
        <f>VLOOKUP(E261,'Trace 2'!$R$6:$U$11,3,FALSE)</f>
        <v>WREN</v>
      </c>
      <c r="I261" s="110" t="str">
        <f>VLOOKUP(E261,'Trace 2'!$R$6:$U$11,4,FALSE)</f>
        <v>Write enable</v>
      </c>
      <c r="J261" s="108">
        <v>0</v>
      </c>
      <c r="K261" s="109" t="str">
        <f t="shared" si="28"/>
        <v>00000000</v>
      </c>
      <c r="L261" s="109">
        <f t="shared" si="29"/>
        <v>0</v>
      </c>
      <c r="M261" s="110" t="str">
        <f t="shared" si="30"/>
        <v/>
      </c>
      <c r="N261" s="111"/>
      <c r="O261" s="5"/>
      <c r="W261" s="1"/>
    </row>
    <row r="262" spans="1:23">
      <c r="A262" s="4"/>
      <c r="B262" s="126">
        <v>25</v>
      </c>
      <c r="C262" s="31"/>
      <c r="D262" s="74" t="s">
        <v>5</v>
      </c>
      <c r="E262" s="60" t="str">
        <f t="shared" si="25"/>
        <v>00000010</v>
      </c>
      <c r="F262" s="60">
        <f t="shared" si="26"/>
        <v>2</v>
      </c>
      <c r="G262" s="60" t="str">
        <f t="shared" si="27"/>
        <v>_x0002_</v>
      </c>
      <c r="H262" s="60" t="str">
        <f>VLOOKUP(E262,'Trace 2'!$R$6:$U$11,3,FALSE)</f>
        <v>WRITE</v>
      </c>
      <c r="I262" s="61" t="str">
        <f>VLOOKUP(E262,'Trace 2'!$R$6:$U$11,4,FALSE)</f>
        <v>Write to Memory array</v>
      </c>
      <c r="J262" s="74">
        <v>0</v>
      </c>
      <c r="K262" s="60" t="str">
        <f t="shared" si="28"/>
        <v>00000000</v>
      </c>
      <c r="L262" s="60">
        <f t="shared" si="29"/>
        <v>0</v>
      </c>
      <c r="M262" s="61" t="str">
        <f t="shared" si="30"/>
        <v/>
      </c>
      <c r="N262" s="115" t="str">
        <f>"Write to 0x"&amp;D263&amp;D264</f>
        <v>Write to 0x0102</v>
      </c>
      <c r="O262" s="5"/>
      <c r="W262" s="1"/>
    </row>
    <row r="263" spans="1:23">
      <c r="A263" s="4"/>
      <c r="B263" s="126"/>
      <c r="C263" s="31"/>
      <c r="D263" s="75" t="s">
        <v>42</v>
      </c>
      <c r="E263" s="5" t="str">
        <f t="shared" si="25"/>
        <v>00000001</v>
      </c>
      <c r="F263" s="5">
        <f t="shared" si="26"/>
        <v>1</v>
      </c>
      <c r="G263" s="5" t="str">
        <f t="shared" si="27"/>
        <v>_x0001_</v>
      </c>
      <c r="H263" s="5">
        <f>HEX2DEC(D263)</f>
        <v>1</v>
      </c>
      <c r="I263" s="4" t="s">
        <v>28</v>
      </c>
      <c r="J263" s="75">
        <v>0</v>
      </c>
      <c r="K263" s="5" t="str">
        <f t="shared" si="28"/>
        <v>00000000</v>
      </c>
      <c r="L263" s="5">
        <f t="shared" si="29"/>
        <v>0</v>
      </c>
      <c r="M263" s="4" t="str">
        <f t="shared" si="30"/>
        <v/>
      </c>
      <c r="N263" s="115"/>
      <c r="O263" s="5"/>
      <c r="W263" s="1"/>
    </row>
    <row r="264" spans="1:23">
      <c r="A264" s="4"/>
      <c r="B264" s="126"/>
      <c r="C264" s="31"/>
      <c r="D264" s="74" t="s">
        <v>5</v>
      </c>
      <c r="E264" s="60" t="str">
        <f t="shared" si="25"/>
        <v>00000010</v>
      </c>
      <c r="F264" s="60">
        <f t="shared" si="26"/>
        <v>2</v>
      </c>
      <c r="G264" s="60" t="str">
        <f t="shared" si="27"/>
        <v>_x0002_</v>
      </c>
      <c r="H264" s="60">
        <f>HEX2DEC(D264)</f>
        <v>2</v>
      </c>
      <c r="I264" s="61" t="s">
        <v>27</v>
      </c>
      <c r="J264" s="74">
        <v>0</v>
      </c>
      <c r="K264" s="60" t="str">
        <f t="shared" si="28"/>
        <v>00000000</v>
      </c>
      <c r="L264" s="60">
        <f t="shared" si="29"/>
        <v>0</v>
      </c>
      <c r="M264" s="61" t="str">
        <f t="shared" si="30"/>
        <v/>
      </c>
      <c r="N264" s="115"/>
      <c r="O264" s="5"/>
      <c r="W264" s="1"/>
    </row>
    <row r="265" spans="1:23">
      <c r="A265" s="4"/>
      <c r="B265" s="126"/>
      <c r="C265" s="31"/>
      <c r="D265" s="75" t="s">
        <v>2</v>
      </c>
      <c r="E265" s="5" t="str">
        <f t="shared" si="25"/>
        <v>00000000</v>
      </c>
      <c r="F265" s="5">
        <f t="shared" si="26"/>
        <v>0</v>
      </c>
      <c r="G265" s="5" t="str">
        <f t="shared" si="27"/>
        <v/>
      </c>
      <c r="H265" s="5"/>
      <c r="I265" s="4" t="s">
        <v>26</v>
      </c>
      <c r="J265" s="75">
        <v>0</v>
      </c>
      <c r="K265" s="5" t="str">
        <f t="shared" si="28"/>
        <v>00000000</v>
      </c>
      <c r="L265" s="5">
        <f t="shared" si="29"/>
        <v>0</v>
      </c>
      <c r="M265" s="4" t="str">
        <f t="shared" si="30"/>
        <v/>
      </c>
      <c r="N265" s="4"/>
      <c r="O265" s="5"/>
      <c r="W265" s="1"/>
    </row>
    <row r="266" spans="1:23">
      <c r="A266" s="4"/>
      <c r="B266" s="126"/>
      <c r="C266" s="31"/>
      <c r="D266" s="74" t="s">
        <v>2</v>
      </c>
      <c r="E266" s="60" t="str">
        <f t="shared" si="25"/>
        <v>00000000</v>
      </c>
      <c r="F266" s="60">
        <f t="shared" si="26"/>
        <v>0</v>
      </c>
      <c r="G266" s="60" t="str">
        <f t="shared" si="27"/>
        <v/>
      </c>
      <c r="H266" s="60"/>
      <c r="I266" s="61" t="s">
        <v>25</v>
      </c>
      <c r="J266" s="74">
        <v>0</v>
      </c>
      <c r="K266" s="60" t="str">
        <f t="shared" si="28"/>
        <v>00000000</v>
      </c>
      <c r="L266" s="60">
        <f t="shared" si="29"/>
        <v>0</v>
      </c>
      <c r="M266" s="61" t="str">
        <f t="shared" si="30"/>
        <v/>
      </c>
      <c r="N266" s="61"/>
      <c r="O266" s="5"/>
      <c r="W266" s="1"/>
    </row>
    <row r="267" spans="1:23">
      <c r="A267" s="4"/>
      <c r="B267" s="126"/>
      <c r="C267" s="31"/>
      <c r="D267" s="75" t="s">
        <v>2</v>
      </c>
      <c r="E267" s="5" t="str">
        <f t="shared" si="25"/>
        <v>00000000</v>
      </c>
      <c r="F267" s="5">
        <f t="shared" si="26"/>
        <v>0</v>
      </c>
      <c r="G267" s="5" t="str">
        <f t="shared" si="27"/>
        <v/>
      </c>
      <c r="H267" s="5"/>
      <c r="I267" s="4" t="s">
        <v>24</v>
      </c>
      <c r="J267" s="75">
        <v>0</v>
      </c>
      <c r="K267" s="5" t="str">
        <f t="shared" si="28"/>
        <v>00000000</v>
      </c>
      <c r="L267" s="5">
        <f t="shared" si="29"/>
        <v>0</v>
      </c>
      <c r="M267" s="4" t="str">
        <f t="shared" si="30"/>
        <v/>
      </c>
      <c r="N267" s="4"/>
      <c r="O267" s="5"/>
      <c r="W267" s="1"/>
    </row>
    <row r="268" spans="1:23">
      <c r="A268" s="4"/>
      <c r="B268" s="126"/>
      <c r="C268" s="31"/>
      <c r="D268" s="74" t="s">
        <v>2</v>
      </c>
      <c r="E268" s="60" t="str">
        <f t="shared" si="25"/>
        <v>00000000</v>
      </c>
      <c r="F268" s="60">
        <f t="shared" si="26"/>
        <v>0</v>
      </c>
      <c r="G268" s="60" t="str">
        <f t="shared" si="27"/>
        <v/>
      </c>
      <c r="H268" s="60"/>
      <c r="I268" s="61" t="s">
        <v>22</v>
      </c>
      <c r="J268" s="74">
        <v>0</v>
      </c>
      <c r="K268" s="60" t="str">
        <f t="shared" si="28"/>
        <v>00000000</v>
      </c>
      <c r="L268" s="60">
        <f t="shared" si="29"/>
        <v>0</v>
      </c>
      <c r="M268" s="61" t="str">
        <f t="shared" si="30"/>
        <v/>
      </c>
      <c r="N268" s="61"/>
      <c r="O268" s="5"/>
      <c r="W268" s="1"/>
    </row>
    <row r="269" spans="1:23">
      <c r="A269" s="4"/>
      <c r="B269" s="126"/>
      <c r="C269" s="31"/>
      <c r="D269" s="75" t="s">
        <v>2</v>
      </c>
      <c r="E269" s="5" t="str">
        <f t="shared" si="25"/>
        <v>00000000</v>
      </c>
      <c r="F269" s="5">
        <f t="shared" si="26"/>
        <v>0</v>
      </c>
      <c r="G269" s="5" t="str">
        <f t="shared" si="27"/>
        <v/>
      </c>
      <c r="H269" s="5"/>
      <c r="I269" s="4" t="s">
        <v>20</v>
      </c>
      <c r="J269" s="75">
        <v>0</v>
      </c>
      <c r="K269" s="5" t="str">
        <f t="shared" si="28"/>
        <v>00000000</v>
      </c>
      <c r="L269" s="5">
        <f t="shared" si="29"/>
        <v>0</v>
      </c>
      <c r="M269" s="4" t="str">
        <f t="shared" si="30"/>
        <v/>
      </c>
      <c r="N269" s="4"/>
      <c r="O269" s="5"/>
      <c r="W269" s="1"/>
    </row>
    <row r="270" spans="1:23">
      <c r="A270" s="4"/>
      <c r="B270" s="126"/>
      <c r="C270" s="31"/>
      <c r="D270" s="74" t="s">
        <v>2</v>
      </c>
      <c r="E270" s="60" t="str">
        <f t="shared" si="25"/>
        <v>00000000</v>
      </c>
      <c r="F270" s="60">
        <f t="shared" si="26"/>
        <v>0</v>
      </c>
      <c r="G270" s="60" t="str">
        <f t="shared" si="27"/>
        <v/>
      </c>
      <c r="H270" s="60"/>
      <c r="I270" s="61" t="s">
        <v>19</v>
      </c>
      <c r="J270" s="74">
        <v>0</v>
      </c>
      <c r="K270" s="60" t="str">
        <f t="shared" si="28"/>
        <v>00000000</v>
      </c>
      <c r="L270" s="60">
        <f t="shared" si="29"/>
        <v>0</v>
      </c>
      <c r="M270" s="61" t="str">
        <f t="shared" si="30"/>
        <v/>
      </c>
      <c r="N270" s="61"/>
      <c r="O270" s="5"/>
      <c r="W270" s="1"/>
    </row>
    <row r="271" spans="1:23">
      <c r="A271" s="4"/>
      <c r="B271" s="126"/>
      <c r="C271" s="31"/>
      <c r="D271" s="75" t="s">
        <v>2</v>
      </c>
      <c r="E271" s="5" t="str">
        <f t="shared" si="25"/>
        <v>00000000</v>
      </c>
      <c r="F271" s="5">
        <f t="shared" si="26"/>
        <v>0</v>
      </c>
      <c r="G271" s="5" t="str">
        <f t="shared" si="27"/>
        <v/>
      </c>
      <c r="H271" s="5"/>
      <c r="I271" s="4" t="s">
        <v>18</v>
      </c>
      <c r="J271" s="75">
        <v>0</v>
      </c>
      <c r="K271" s="5" t="str">
        <f t="shared" si="28"/>
        <v>00000000</v>
      </c>
      <c r="L271" s="5">
        <f t="shared" si="29"/>
        <v>0</v>
      </c>
      <c r="M271" s="4" t="str">
        <f t="shared" si="30"/>
        <v/>
      </c>
      <c r="N271" s="4"/>
      <c r="O271" s="5"/>
      <c r="W271" s="1"/>
    </row>
    <row r="272" spans="1:23">
      <c r="A272" s="4"/>
      <c r="B272" s="126"/>
      <c r="C272" s="31"/>
      <c r="D272" s="74" t="s">
        <v>2</v>
      </c>
      <c r="E272" s="60" t="str">
        <f t="shared" si="25"/>
        <v>00000000</v>
      </c>
      <c r="F272" s="60">
        <f t="shared" si="26"/>
        <v>0</v>
      </c>
      <c r="G272" s="60" t="str">
        <f t="shared" si="27"/>
        <v/>
      </c>
      <c r="H272" s="60"/>
      <c r="I272" s="61" t="s">
        <v>17</v>
      </c>
      <c r="J272" s="74">
        <v>0</v>
      </c>
      <c r="K272" s="60" t="str">
        <f t="shared" si="28"/>
        <v>00000000</v>
      </c>
      <c r="L272" s="60">
        <f t="shared" si="29"/>
        <v>0</v>
      </c>
      <c r="M272" s="61" t="str">
        <f t="shared" si="30"/>
        <v/>
      </c>
      <c r="N272" s="61"/>
      <c r="O272" s="5"/>
      <c r="W272" s="1"/>
    </row>
    <row r="273" spans="1:23">
      <c r="A273" s="4"/>
      <c r="B273" s="126"/>
      <c r="C273" s="31"/>
      <c r="D273" s="75" t="s">
        <v>2</v>
      </c>
      <c r="E273" s="5" t="str">
        <f t="shared" si="25"/>
        <v>00000000</v>
      </c>
      <c r="F273" s="5">
        <f t="shared" si="26"/>
        <v>0</v>
      </c>
      <c r="G273" s="5" t="str">
        <f t="shared" si="27"/>
        <v/>
      </c>
      <c r="H273" s="5"/>
      <c r="I273" s="4" t="s">
        <v>15</v>
      </c>
      <c r="J273" s="75">
        <v>0</v>
      </c>
      <c r="K273" s="5" t="str">
        <f t="shared" si="28"/>
        <v>00000000</v>
      </c>
      <c r="L273" s="5">
        <f t="shared" si="29"/>
        <v>0</v>
      </c>
      <c r="M273" s="4" t="str">
        <f t="shared" si="30"/>
        <v/>
      </c>
      <c r="N273" s="4"/>
      <c r="O273" s="5"/>
      <c r="W273" s="1"/>
    </row>
    <row r="274" spans="1:23">
      <c r="A274" s="4"/>
      <c r="B274" s="127"/>
      <c r="C274" s="30"/>
      <c r="D274" s="74" t="s">
        <v>2</v>
      </c>
      <c r="E274" s="60" t="str">
        <f t="shared" si="25"/>
        <v>00000000</v>
      </c>
      <c r="F274" s="60">
        <f t="shared" si="26"/>
        <v>0</v>
      </c>
      <c r="G274" s="60" t="str">
        <f t="shared" si="27"/>
        <v/>
      </c>
      <c r="H274" s="60"/>
      <c r="I274" s="61" t="s">
        <v>13</v>
      </c>
      <c r="J274" s="74">
        <v>0</v>
      </c>
      <c r="K274" s="60" t="str">
        <f t="shared" si="28"/>
        <v>00000000</v>
      </c>
      <c r="L274" s="60">
        <f t="shared" si="29"/>
        <v>0</v>
      </c>
      <c r="M274" s="61" t="str">
        <f t="shared" si="30"/>
        <v/>
      </c>
      <c r="N274" s="61"/>
      <c r="O274" s="5"/>
      <c r="W274" s="1"/>
    </row>
    <row r="275" spans="1:23">
      <c r="A275" s="4"/>
      <c r="B275" s="84"/>
      <c r="C275" s="83"/>
      <c r="D275" s="62" t="s">
        <v>16</v>
      </c>
      <c r="E275" s="10" t="str">
        <f t="shared" si="25"/>
        <v>00000101</v>
      </c>
      <c r="F275" s="10">
        <f t="shared" si="26"/>
        <v>5</v>
      </c>
      <c r="G275" s="10" t="str">
        <f t="shared" si="27"/>
        <v>_x0005_</v>
      </c>
      <c r="H275" s="10" t="str">
        <f>VLOOKUP(E275,'Trace 2'!$R$6:$U$11,3,FALSE)</f>
        <v>RDSR</v>
      </c>
      <c r="I275" s="11" t="str">
        <f>VLOOKUP(E275,'Trace 2'!$R$6:$U$11,4,FALSE)</f>
        <v>Read Status register</v>
      </c>
      <c r="J275" s="62" t="s">
        <v>2</v>
      </c>
      <c r="K275" s="10" t="str">
        <f t="shared" si="28"/>
        <v>00000000</v>
      </c>
      <c r="L275" s="10">
        <f t="shared" si="29"/>
        <v>0</v>
      </c>
      <c r="M275" s="11" t="str">
        <f t="shared" si="30"/>
        <v/>
      </c>
      <c r="N275" s="11"/>
      <c r="O275" s="5"/>
      <c r="W275" s="1"/>
    </row>
    <row r="276" spans="1:23" ht="93.75" customHeight="1">
      <c r="A276" s="4"/>
      <c r="B276" s="85"/>
      <c r="C276" s="18"/>
      <c r="D276" s="59" t="s">
        <v>2</v>
      </c>
      <c r="E276" s="60" t="str">
        <f t="shared" si="25"/>
        <v>00000000</v>
      </c>
      <c r="F276" s="60">
        <f t="shared" si="26"/>
        <v>0</v>
      </c>
      <c r="G276" s="60" t="str">
        <f t="shared" si="27"/>
        <v/>
      </c>
      <c r="H276" s="60"/>
      <c r="I276" s="61"/>
      <c r="J276" s="59" t="s">
        <v>2</v>
      </c>
      <c r="K276" s="60" t="str">
        <f t="shared" si="28"/>
        <v>00000000</v>
      </c>
      <c r="L276" s="60">
        <f t="shared" si="29"/>
        <v>0</v>
      </c>
      <c r="M276" s="61" t="str">
        <f t="shared" si="30"/>
        <v/>
      </c>
      <c r="N276" s="80" t="str">
        <f>"B7: SRWD: "&amp;IF(_xlfn.BITAND(HEX2DEC(J276),2^7)&gt;0,1,0)&amp;CHAR(10)&amp;
"B6-4: 0 (unused)"&amp;CHAR(10)&amp;
"B3: BP1: "&amp;IF(_xlfn.BITAND(HEX2DEC(J276),2^3)&gt;0,1,0)&amp;CHAR(10)&amp;
"B2: BP0: "&amp;IF(_xlfn.BITAND(HEX2DEC(J276),2^2)&gt;0,1,0)&amp;CHAR(10)&amp;
"B1: WEL: "&amp;IF(_xlfn.BITAND(HEX2DEC(J276),2^1)&gt;0,1,0)&amp;CHAR(10)&amp;
"B2: WIP: "&amp;IF(_xlfn.BITAND(HEX2DEC(J276),2^0)&gt;0,1,0)</f>
        <v>B7: SRWD: 0
B6-4: 0 (unused)
B3: BP1: 0
B2: BP0: 0
B1: WEL: 0
B2: WIP: 0</v>
      </c>
      <c r="O276" s="5"/>
      <c r="W276" s="1"/>
    </row>
    <row r="277" spans="1:23">
      <c r="A277" s="4"/>
      <c r="B277" s="112"/>
      <c r="C277" s="113"/>
      <c r="D277" s="108" t="s">
        <v>94</v>
      </c>
      <c r="E277" s="109" t="str">
        <f t="shared" si="25"/>
        <v>00000110</v>
      </c>
      <c r="F277" s="109">
        <f t="shared" si="26"/>
        <v>6</v>
      </c>
      <c r="G277" s="109" t="str">
        <f t="shared" si="27"/>
        <v>_x0006_</v>
      </c>
      <c r="H277" s="109" t="str">
        <f>VLOOKUP(E277,'Trace 2'!$R$6:$U$11,3,FALSE)</f>
        <v>WREN</v>
      </c>
      <c r="I277" s="110" t="str">
        <f>VLOOKUP(E277,'Trace 2'!$R$6:$U$11,4,FALSE)</f>
        <v>Write enable</v>
      </c>
      <c r="J277" s="108">
        <v>0</v>
      </c>
      <c r="K277" s="109" t="str">
        <f t="shared" si="28"/>
        <v>00000000</v>
      </c>
      <c r="L277" s="109">
        <f t="shared" si="29"/>
        <v>0</v>
      </c>
      <c r="M277" s="110" t="str">
        <f t="shared" si="30"/>
        <v/>
      </c>
      <c r="N277" s="111"/>
      <c r="O277" s="5"/>
      <c r="W277" s="1"/>
    </row>
    <row r="278" spans="1:23">
      <c r="A278" s="4"/>
      <c r="B278" s="126">
        <v>26</v>
      </c>
      <c r="C278" s="31"/>
      <c r="D278" s="74" t="s">
        <v>5</v>
      </c>
      <c r="E278" s="60" t="str">
        <f t="shared" si="25"/>
        <v>00000010</v>
      </c>
      <c r="F278" s="60">
        <f t="shared" si="26"/>
        <v>2</v>
      </c>
      <c r="G278" s="60" t="str">
        <f t="shared" si="27"/>
        <v>_x0002_</v>
      </c>
      <c r="H278" s="60" t="str">
        <f>VLOOKUP(E278,'Trace 2'!$R$6:$U$11,3,FALSE)</f>
        <v>WRITE</v>
      </c>
      <c r="I278" s="61" t="str">
        <f>VLOOKUP(E278,'Trace 2'!$R$6:$U$11,4,FALSE)</f>
        <v>Write to Memory array</v>
      </c>
      <c r="J278" s="74">
        <v>0</v>
      </c>
      <c r="K278" s="60" t="str">
        <f t="shared" si="28"/>
        <v>00000000</v>
      </c>
      <c r="L278" s="60">
        <f t="shared" si="29"/>
        <v>0</v>
      </c>
      <c r="M278" s="61" t="str">
        <f t="shared" si="30"/>
        <v/>
      </c>
      <c r="N278" s="115" t="str">
        <f>"Write to 0x"&amp;D279&amp;D280</f>
        <v>Write to 0x010C</v>
      </c>
      <c r="O278" s="5"/>
      <c r="W278" s="1"/>
    </row>
    <row r="279" spans="1:23">
      <c r="A279" s="4"/>
      <c r="B279" s="126"/>
      <c r="C279" s="31"/>
      <c r="D279" s="75" t="s">
        <v>42</v>
      </c>
      <c r="E279" s="5" t="str">
        <f t="shared" si="25"/>
        <v>00000001</v>
      </c>
      <c r="F279" s="5">
        <f t="shared" si="26"/>
        <v>1</v>
      </c>
      <c r="G279" s="5" t="str">
        <f t="shared" si="27"/>
        <v>_x0001_</v>
      </c>
      <c r="H279" s="5">
        <f>HEX2DEC(D279)</f>
        <v>1</v>
      </c>
      <c r="I279" s="4" t="s">
        <v>28</v>
      </c>
      <c r="J279" s="75">
        <v>0</v>
      </c>
      <c r="K279" s="5" t="str">
        <f t="shared" si="28"/>
        <v>00000000</v>
      </c>
      <c r="L279" s="5">
        <f t="shared" si="29"/>
        <v>0</v>
      </c>
      <c r="M279" s="4" t="str">
        <f t="shared" si="30"/>
        <v/>
      </c>
      <c r="N279" s="115"/>
      <c r="O279" s="5"/>
      <c r="W279" s="1"/>
    </row>
    <row r="280" spans="1:23">
      <c r="A280" s="4"/>
      <c r="B280" s="126"/>
      <c r="C280" s="31"/>
      <c r="D280" s="74" t="s">
        <v>3</v>
      </c>
      <c r="E280" s="60" t="str">
        <f t="shared" si="25"/>
        <v>00001100</v>
      </c>
      <c r="F280" s="60">
        <f t="shared" si="26"/>
        <v>12</v>
      </c>
      <c r="G280" s="60" t="str">
        <f t="shared" si="27"/>
        <v>_x000C_</v>
      </c>
      <c r="H280" s="60">
        <f>HEX2DEC(D280)</f>
        <v>12</v>
      </c>
      <c r="I280" s="61" t="s">
        <v>27</v>
      </c>
      <c r="J280" s="74">
        <v>0</v>
      </c>
      <c r="K280" s="60" t="str">
        <f t="shared" si="28"/>
        <v>00000000</v>
      </c>
      <c r="L280" s="60">
        <f t="shared" si="29"/>
        <v>0</v>
      </c>
      <c r="M280" s="61" t="str">
        <f t="shared" si="30"/>
        <v/>
      </c>
      <c r="N280" s="115"/>
      <c r="O280" s="5"/>
      <c r="W280" s="1"/>
    </row>
    <row r="281" spans="1:23">
      <c r="A281" s="4"/>
      <c r="B281" s="126"/>
      <c r="C281" s="31"/>
      <c r="D281" s="75" t="s">
        <v>2</v>
      </c>
      <c r="E281" s="5" t="str">
        <f t="shared" si="25"/>
        <v>00000000</v>
      </c>
      <c r="F281" s="5">
        <f t="shared" si="26"/>
        <v>0</v>
      </c>
      <c r="G281" s="5" t="str">
        <f t="shared" si="27"/>
        <v/>
      </c>
      <c r="H281" s="5"/>
      <c r="I281" s="4" t="s">
        <v>26</v>
      </c>
      <c r="J281" s="75">
        <v>0</v>
      </c>
      <c r="K281" s="5" t="str">
        <f t="shared" si="28"/>
        <v>00000000</v>
      </c>
      <c r="L281" s="5">
        <f t="shared" si="29"/>
        <v>0</v>
      </c>
      <c r="M281" s="4" t="str">
        <f t="shared" si="30"/>
        <v/>
      </c>
      <c r="N281" s="4"/>
      <c r="O281" s="5"/>
      <c r="W281" s="1"/>
    </row>
    <row r="282" spans="1:23">
      <c r="A282" s="4"/>
      <c r="B282" s="126"/>
      <c r="C282" s="31"/>
      <c r="D282" s="74" t="s">
        <v>2</v>
      </c>
      <c r="E282" s="60" t="str">
        <f t="shared" si="25"/>
        <v>00000000</v>
      </c>
      <c r="F282" s="60">
        <f t="shared" si="26"/>
        <v>0</v>
      </c>
      <c r="G282" s="60" t="str">
        <f t="shared" si="27"/>
        <v/>
      </c>
      <c r="H282" s="60"/>
      <c r="I282" s="61" t="s">
        <v>25</v>
      </c>
      <c r="J282" s="74">
        <v>0</v>
      </c>
      <c r="K282" s="60" t="str">
        <f t="shared" si="28"/>
        <v>00000000</v>
      </c>
      <c r="L282" s="60">
        <f t="shared" si="29"/>
        <v>0</v>
      </c>
      <c r="M282" s="61" t="str">
        <f t="shared" si="30"/>
        <v/>
      </c>
      <c r="N282" s="61"/>
      <c r="O282" s="5"/>
      <c r="W282" s="1"/>
    </row>
    <row r="283" spans="1:23">
      <c r="A283" s="4"/>
      <c r="B283" s="126"/>
      <c r="C283" s="31"/>
      <c r="D283" s="75" t="s">
        <v>2</v>
      </c>
      <c r="E283" s="5" t="str">
        <f t="shared" si="25"/>
        <v>00000000</v>
      </c>
      <c r="F283" s="5">
        <f t="shared" si="26"/>
        <v>0</v>
      </c>
      <c r="G283" s="5" t="str">
        <f t="shared" si="27"/>
        <v/>
      </c>
      <c r="H283" s="5"/>
      <c r="I283" s="4" t="s">
        <v>24</v>
      </c>
      <c r="J283" s="75">
        <v>0</v>
      </c>
      <c r="K283" s="5" t="str">
        <f t="shared" si="28"/>
        <v>00000000</v>
      </c>
      <c r="L283" s="5">
        <f t="shared" si="29"/>
        <v>0</v>
      </c>
      <c r="M283" s="4" t="str">
        <f t="shared" si="30"/>
        <v/>
      </c>
      <c r="N283" s="4"/>
      <c r="O283" s="5"/>
      <c r="W283" s="1"/>
    </row>
    <row r="284" spans="1:23">
      <c r="A284" s="4"/>
      <c r="B284" s="126"/>
      <c r="C284" s="31"/>
      <c r="D284" s="74" t="s">
        <v>2</v>
      </c>
      <c r="E284" s="60" t="str">
        <f t="shared" si="25"/>
        <v>00000000</v>
      </c>
      <c r="F284" s="60">
        <f t="shared" si="26"/>
        <v>0</v>
      </c>
      <c r="G284" s="60" t="str">
        <f t="shared" si="27"/>
        <v/>
      </c>
      <c r="H284" s="60"/>
      <c r="I284" s="61" t="s">
        <v>22</v>
      </c>
      <c r="J284" s="74">
        <v>0</v>
      </c>
      <c r="K284" s="60" t="str">
        <f t="shared" si="28"/>
        <v>00000000</v>
      </c>
      <c r="L284" s="60">
        <f t="shared" si="29"/>
        <v>0</v>
      </c>
      <c r="M284" s="61" t="str">
        <f t="shared" si="30"/>
        <v/>
      </c>
      <c r="N284" s="61"/>
      <c r="O284" s="5"/>
      <c r="W284" s="1"/>
    </row>
    <row r="285" spans="1:23">
      <c r="A285" s="4"/>
      <c r="B285" s="126"/>
      <c r="C285" s="31"/>
      <c r="D285" s="75" t="s">
        <v>2</v>
      </c>
      <c r="E285" s="5" t="str">
        <f t="shared" si="25"/>
        <v>00000000</v>
      </c>
      <c r="F285" s="5">
        <f t="shared" si="26"/>
        <v>0</v>
      </c>
      <c r="G285" s="5" t="str">
        <f t="shared" si="27"/>
        <v/>
      </c>
      <c r="H285" s="5"/>
      <c r="I285" s="4" t="s">
        <v>20</v>
      </c>
      <c r="J285" s="75">
        <v>0</v>
      </c>
      <c r="K285" s="5" t="str">
        <f t="shared" si="28"/>
        <v>00000000</v>
      </c>
      <c r="L285" s="5">
        <f t="shared" si="29"/>
        <v>0</v>
      </c>
      <c r="M285" s="4" t="str">
        <f t="shared" si="30"/>
        <v/>
      </c>
      <c r="N285" s="4"/>
      <c r="O285" s="5"/>
      <c r="W285" s="1"/>
    </row>
    <row r="286" spans="1:23">
      <c r="A286" s="4"/>
      <c r="B286" s="126"/>
      <c r="C286" s="31"/>
      <c r="D286" s="74" t="s">
        <v>2</v>
      </c>
      <c r="E286" s="60" t="str">
        <f t="shared" si="25"/>
        <v>00000000</v>
      </c>
      <c r="F286" s="60">
        <f t="shared" si="26"/>
        <v>0</v>
      </c>
      <c r="G286" s="60" t="str">
        <f t="shared" si="27"/>
        <v/>
      </c>
      <c r="H286" s="60"/>
      <c r="I286" s="61" t="s">
        <v>19</v>
      </c>
      <c r="J286" s="74">
        <v>0</v>
      </c>
      <c r="K286" s="60" t="str">
        <f t="shared" si="28"/>
        <v>00000000</v>
      </c>
      <c r="L286" s="60">
        <f t="shared" si="29"/>
        <v>0</v>
      </c>
      <c r="M286" s="61" t="str">
        <f t="shared" si="30"/>
        <v/>
      </c>
      <c r="N286" s="61"/>
      <c r="O286" s="5"/>
      <c r="W286" s="1"/>
    </row>
    <row r="287" spans="1:23">
      <c r="A287" s="4"/>
      <c r="B287" s="126"/>
      <c r="C287" s="31"/>
      <c r="D287" s="75" t="s">
        <v>2</v>
      </c>
      <c r="E287" s="5" t="str">
        <f t="shared" si="25"/>
        <v>00000000</v>
      </c>
      <c r="F287" s="5">
        <f t="shared" si="26"/>
        <v>0</v>
      </c>
      <c r="G287" s="5" t="str">
        <f t="shared" si="27"/>
        <v/>
      </c>
      <c r="H287" s="5"/>
      <c r="I287" s="4" t="s">
        <v>18</v>
      </c>
      <c r="J287" s="75">
        <v>0</v>
      </c>
      <c r="K287" s="5" t="str">
        <f t="shared" si="28"/>
        <v>00000000</v>
      </c>
      <c r="L287" s="5">
        <f t="shared" si="29"/>
        <v>0</v>
      </c>
      <c r="M287" s="4" t="str">
        <f t="shared" si="30"/>
        <v/>
      </c>
      <c r="N287" s="4"/>
      <c r="O287" s="5"/>
      <c r="W287" s="1"/>
    </row>
    <row r="288" spans="1:23">
      <c r="A288" s="4"/>
      <c r="B288" s="126"/>
      <c r="C288" s="31"/>
      <c r="D288" s="74" t="s">
        <v>2</v>
      </c>
      <c r="E288" s="60" t="str">
        <f t="shared" si="25"/>
        <v>00000000</v>
      </c>
      <c r="F288" s="60">
        <f t="shared" si="26"/>
        <v>0</v>
      </c>
      <c r="G288" s="60" t="str">
        <f t="shared" si="27"/>
        <v/>
      </c>
      <c r="H288" s="60"/>
      <c r="I288" s="61" t="s">
        <v>17</v>
      </c>
      <c r="J288" s="74">
        <v>0</v>
      </c>
      <c r="K288" s="60" t="str">
        <f t="shared" si="28"/>
        <v>00000000</v>
      </c>
      <c r="L288" s="60">
        <f t="shared" si="29"/>
        <v>0</v>
      </c>
      <c r="M288" s="61" t="str">
        <f t="shared" si="30"/>
        <v/>
      </c>
      <c r="N288" s="61"/>
      <c r="O288" s="5"/>
      <c r="W288" s="1"/>
    </row>
    <row r="289" spans="1:23">
      <c r="A289" s="4"/>
      <c r="B289" s="126"/>
      <c r="C289" s="31"/>
      <c r="D289" s="75" t="s">
        <v>2</v>
      </c>
      <c r="E289" s="5" t="str">
        <f t="shared" si="25"/>
        <v>00000000</v>
      </c>
      <c r="F289" s="5">
        <f t="shared" si="26"/>
        <v>0</v>
      </c>
      <c r="G289" s="5" t="str">
        <f t="shared" si="27"/>
        <v/>
      </c>
      <c r="H289" s="5"/>
      <c r="I289" s="4" t="s">
        <v>15</v>
      </c>
      <c r="J289" s="75">
        <v>0</v>
      </c>
      <c r="K289" s="5" t="str">
        <f t="shared" si="28"/>
        <v>00000000</v>
      </c>
      <c r="L289" s="5">
        <f t="shared" si="29"/>
        <v>0</v>
      </c>
      <c r="M289" s="4" t="str">
        <f t="shared" si="30"/>
        <v/>
      </c>
      <c r="N289" s="4"/>
      <c r="O289" s="5"/>
      <c r="W289" s="1"/>
    </row>
    <row r="290" spans="1:23">
      <c r="A290" s="4"/>
      <c r="B290" s="127"/>
      <c r="C290" s="30"/>
      <c r="D290" s="74" t="s">
        <v>2</v>
      </c>
      <c r="E290" s="60" t="str">
        <f t="shared" si="25"/>
        <v>00000000</v>
      </c>
      <c r="F290" s="60">
        <f t="shared" si="26"/>
        <v>0</v>
      </c>
      <c r="G290" s="60" t="str">
        <f t="shared" si="27"/>
        <v/>
      </c>
      <c r="H290" s="60"/>
      <c r="I290" s="61" t="s">
        <v>13</v>
      </c>
      <c r="J290" s="74">
        <v>0</v>
      </c>
      <c r="K290" s="60" t="str">
        <f t="shared" si="28"/>
        <v>00000000</v>
      </c>
      <c r="L290" s="60">
        <f t="shared" si="29"/>
        <v>0</v>
      </c>
      <c r="M290" s="61" t="str">
        <f t="shared" si="30"/>
        <v/>
      </c>
      <c r="N290" s="61"/>
      <c r="O290" s="5"/>
      <c r="W290" s="1"/>
    </row>
    <row r="291" spans="1:23">
      <c r="A291" s="4"/>
      <c r="B291" s="84"/>
      <c r="C291" s="83"/>
      <c r="D291" s="62" t="s">
        <v>16</v>
      </c>
      <c r="E291" s="10" t="str">
        <f t="shared" si="25"/>
        <v>00000101</v>
      </c>
      <c r="F291" s="10">
        <f t="shared" si="26"/>
        <v>5</v>
      </c>
      <c r="G291" s="10" t="str">
        <f t="shared" si="27"/>
        <v>_x0005_</v>
      </c>
      <c r="H291" s="10" t="str">
        <f>VLOOKUP(E291,'Trace 2'!$R$6:$U$11,3,FALSE)</f>
        <v>RDSR</v>
      </c>
      <c r="I291" s="11" t="str">
        <f>VLOOKUP(E291,'Trace 2'!$R$6:$U$11,4,FALSE)</f>
        <v>Read Status register</v>
      </c>
      <c r="J291" s="62" t="s">
        <v>2</v>
      </c>
      <c r="K291" s="10" t="str">
        <f t="shared" si="28"/>
        <v>00000000</v>
      </c>
      <c r="L291" s="10">
        <f t="shared" si="29"/>
        <v>0</v>
      </c>
      <c r="M291" s="11" t="str">
        <f t="shared" si="30"/>
        <v/>
      </c>
      <c r="N291" s="11"/>
      <c r="O291" s="5"/>
      <c r="W291" s="1"/>
    </row>
    <row r="292" spans="1:23" ht="93.75" customHeight="1">
      <c r="A292" s="4"/>
      <c r="B292" s="85"/>
      <c r="C292" s="18"/>
      <c r="D292" s="59" t="s">
        <v>2</v>
      </c>
      <c r="E292" s="60" t="str">
        <f t="shared" si="25"/>
        <v>00000000</v>
      </c>
      <c r="F292" s="60">
        <f t="shared" si="26"/>
        <v>0</v>
      </c>
      <c r="G292" s="60" t="str">
        <f t="shared" si="27"/>
        <v/>
      </c>
      <c r="H292" s="60"/>
      <c r="I292" s="61"/>
      <c r="J292" s="59" t="s">
        <v>2</v>
      </c>
      <c r="K292" s="60" t="str">
        <f t="shared" si="28"/>
        <v>00000000</v>
      </c>
      <c r="L292" s="60">
        <f t="shared" si="29"/>
        <v>0</v>
      </c>
      <c r="M292" s="61" t="str">
        <f t="shared" si="30"/>
        <v/>
      </c>
      <c r="N292" s="80" t="str">
        <f>"B7: SRWD: "&amp;IF(_xlfn.BITAND(HEX2DEC(J292),2^7)&gt;0,1,0)&amp;CHAR(10)&amp;
"B6-4: 0 (unused)"&amp;CHAR(10)&amp;
"B3: BP1: "&amp;IF(_xlfn.BITAND(HEX2DEC(J292),2^3)&gt;0,1,0)&amp;CHAR(10)&amp;
"B2: BP0: "&amp;IF(_xlfn.BITAND(HEX2DEC(J292),2^2)&gt;0,1,0)&amp;CHAR(10)&amp;
"B1: WEL: "&amp;IF(_xlfn.BITAND(HEX2DEC(J292),2^1)&gt;0,1,0)&amp;CHAR(10)&amp;
"B2: WIP: "&amp;IF(_xlfn.BITAND(HEX2DEC(J292),2^0)&gt;0,1,0)</f>
        <v>B7: SRWD: 0
B6-4: 0 (unused)
B3: BP1: 0
B2: BP0: 0
B1: WEL: 0
B2: WIP: 0</v>
      </c>
      <c r="O292" s="5"/>
      <c r="W292" s="1"/>
    </row>
    <row r="293" spans="1:23">
      <c r="A293" s="4"/>
      <c r="B293" s="112"/>
      <c r="C293" s="113"/>
      <c r="D293" s="108" t="s">
        <v>94</v>
      </c>
      <c r="E293" s="109" t="str">
        <f t="shared" si="25"/>
        <v>00000110</v>
      </c>
      <c r="F293" s="109">
        <f t="shared" si="26"/>
        <v>6</v>
      </c>
      <c r="G293" s="109" t="str">
        <f t="shared" si="27"/>
        <v>_x0006_</v>
      </c>
      <c r="H293" s="109" t="str">
        <f>VLOOKUP(E293,'Trace 2'!$R$6:$U$11,3,FALSE)</f>
        <v>WREN</v>
      </c>
      <c r="I293" s="110" t="str">
        <f>VLOOKUP(E293,'Trace 2'!$R$6:$U$11,4,FALSE)</f>
        <v>Write enable</v>
      </c>
      <c r="J293" s="108">
        <v>0</v>
      </c>
      <c r="K293" s="109" t="str">
        <f t="shared" si="28"/>
        <v>00000000</v>
      </c>
      <c r="L293" s="109">
        <f t="shared" si="29"/>
        <v>0</v>
      </c>
      <c r="M293" s="110" t="str">
        <f t="shared" si="30"/>
        <v/>
      </c>
      <c r="N293" s="111"/>
      <c r="O293" s="5"/>
      <c r="W293" s="1"/>
    </row>
    <row r="294" spans="1:23">
      <c r="A294" s="4"/>
      <c r="B294" s="126">
        <v>27</v>
      </c>
      <c r="C294" s="31"/>
      <c r="D294" s="74" t="s">
        <v>5</v>
      </c>
      <c r="E294" s="60" t="str">
        <f t="shared" si="25"/>
        <v>00000010</v>
      </c>
      <c r="F294" s="60">
        <f t="shared" si="26"/>
        <v>2</v>
      </c>
      <c r="G294" s="60" t="str">
        <f t="shared" si="27"/>
        <v>_x0002_</v>
      </c>
      <c r="H294" s="60" t="str">
        <f>VLOOKUP(E294,'Trace 2'!$R$6:$U$11,3,FALSE)</f>
        <v>WRITE</v>
      </c>
      <c r="I294" s="61" t="str">
        <f>VLOOKUP(E294,'Trace 2'!$R$6:$U$11,4,FALSE)</f>
        <v>Write to Memory array</v>
      </c>
      <c r="J294" s="74">
        <v>0</v>
      </c>
      <c r="K294" s="60" t="str">
        <f t="shared" si="28"/>
        <v>00000000</v>
      </c>
      <c r="L294" s="60">
        <f t="shared" si="29"/>
        <v>0</v>
      </c>
      <c r="M294" s="61" t="str">
        <f t="shared" si="30"/>
        <v/>
      </c>
      <c r="N294" s="115" t="str">
        <f>"Write to 0x"&amp;D295&amp;D296</f>
        <v>Write to 0x0116</v>
      </c>
      <c r="O294" s="5"/>
      <c r="W294" s="1"/>
    </row>
    <row r="295" spans="1:23">
      <c r="A295" s="4"/>
      <c r="B295" s="126"/>
      <c r="C295" s="31"/>
      <c r="D295" s="75" t="s">
        <v>42</v>
      </c>
      <c r="E295" s="5" t="str">
        <f t="shared" si="25"/>
        <v>00000001</v>
      </c>
      <c r="F295" s="5">
        <f t="shared" si="26"/>
        <v>1</v>
      </c>
      <c r="G295" s="5" t="str">
        <f t="shared" si="27"/>
        <v>_x0001_</v>
      </c>
      <c r="H295" s="5">
        <f>HEX2DEC(D295)</f>
        <v>1</v>
      </c>
      <c r="I295" s="4" t="s">
        <v>28</v>
      </c>
      <c r="J295" s="75">
        <v>0</v>
      </c>
      <c r="K295" s="5" t="str">
        <f t="shared" si="28"/>
        <v>00000000</v>
      </c>
      <c r="L295" s="5">
        <f t="shared" si="29"/>
        <v>0</v>
      </c>
      <c r="M295" s="4" t="str">
        <f t="shared" si="30"/>
        <v/>
      </c>
      <c r="N295" s="115"/>
      <c r="O295" s="5"/>
      <c r="W295" s="1"/>
    </row>
    <row r="296" spans="1:23">
      <c r="A296" s="4"/>
      <c r="B296" s="126"/>
      <c r="C296" s="31"/>
      <c r="D296" s="74" t="s">
        <v>171</v>
      </c>
      <c r="E296" s="60" t="str">
        <f t="shared" si="25"/>
        <v>00010110</v>
      </c>
      <c r="F296" s="60">
        <f t="shared" si="26"/>
        <v>22</v>
      </c>
      <c r="G296" s="60" t="str">
        <f t="shared" si="27"/>
        <v>_x0016_</v>
      </c>
      <c r="H296" s="60">
        <f>HEX2DEC(D296)</f>
        <v>22</v>
      </c>
      <c r="I296" s="61" t="s">
        <v>27</v>
      </c>
      <c r="J296" s="74">
        <v>0</v>
      </c>
      <c r="K296" s="60" t="str">
        <f t="shared" si="28"/>
        <v>00000000</v>
      </c>
      <c r="L296" s="60">
        <f t="shared" si="29"/>
        <v>0</v>
      </c>
      <c r="M296" s="61" t="str">
        <f t="shared" si="30"/>
        <v/>
      </c>
      <c r="N296" s="115"/>
      <c r="O296" s="5"/>
      <c r="W296" s="1"/>
    </row>
    <row r="297" spans="1:23">
      <c r="A297" s="4"/>
      <c r="B297" s="126"/>
      <c r="C297" s="31"/>
      <c r="D297" s="75" t="s">
        <v>2</v>
      </c>
      <c r="E297" s="5" t="str">
        <f t="shared" si="25"/>
        <v>00000000</v>
      </c>
      <c r="F297" s="5">
        <f t="shared" si="26"/>
        <v>0</v>
      </c>
      <c r="G297" s="5" t="str">
        <f t="shared" si="27"/>
        <v/>
      </c>
      <c r="H297" s="5"/>
      <c r="I297" s="4" t="s">
        <v>26</v>
      </c>
      <c r="J297" s="75">
        <v>0</v>
      </c>
      <c r="K297" s="5" t="str">
        <f t="shared" si="28"/>
        <v>00000000</v>
      </c>
      <c r="L297" s="5">
        <f t="shared" si="29"/>
        <v>0</v>
      </c>
      <c r="M297" s="4" t="str">
        <f t="shared" si="30"/>
        <v/>
      </c>
      <c r="N297" s="4"/>
      <c r="O297" s="5"/>
      <c r="W297" s="1"/>
    </row>
    <row r="298" spans="1:23">
      <c r="A298" s="4"/>
      <c r="B298" s="126"/>
      <c r="C298" s="31"/>
      <c r="D298" s="74" t="s">
        <v>2</v>
      </c>
      <c r="E298" s="60" t="str">
        <f t="shared" si="25"/>
        <v>00000000</v>
      </c>
      <c r="F298" s="60">
        <f t="shared" si="26"/>
        <v>0</v>
      </c>
      <c r="G298" s="60" t="str">
        <f t="shared" si="27"/>
        <v/>
      </c>
      <c r="H298" s="60"/>
      <c r="I298" s="61" t="s">
        <v>25</v>
      </c>
      <c r="J298" s="74">
        <v>0</v>
      </c>
      <c r="K298" s="60" t="str">
        <f t="shared" si="28"/>
        <v>00000000</v>
      </c>
      <c r="L298" s="60">
        <f t="shared" si="29"/>
        <v>0</v>
      </c>
      <c r="M298" s="61" t="str">
        <f t="shared" si="30"/>
        <v/>
      </c>
      <c r="N298" s="61"/>
      <c r="O298" s="5"/>
      <c r="W298" s="1"/>
    </row>
    <row r="299" spans="1:23">
      <c r="A299" s="4"/>
      <c r="B299" s="126"/>
      <c r="C299" s="31"/>
      <c r="D299" s="75" t="s">
        <v>2</v>
      </c>
      <c r="E299" s="5" t="str">
        <f t="shared" si="25"/>
        <v>00000000</v>
      </c>
      <c r="F299" s="5">
        <f t="shared" si="26"/>
        <v>0</v>
      </c>
      <c r="G299" s="5" t="str">
        <f t="shared" si="27"/>
        <v/>
      </c>
      <c r="H299" s="5"/>
      <c r="I299" s="4" t="s">
        <v>24</v>
      </c>
      <c r="J299" s="75">
        <v>0</v>
      </c>
      <c r="K299" s="5" t="str">
        <f t="shared" si="28"/>
        <v>00000000</v>
      </c>
      <c r="L299" s="5">
        <f t="shared" si="29"/>
        <v>0</v>
      </c>
      <c r="M299" s="4" t="str">
        <f t="shared" si="30"/>
        <v/>
      </c>
      <c r="N299" s="4"/>
      <c r="O299" s="5"/>
      <c r="W299" s="1"/>
    </row>
    <row r="300" spans="1:23">
      <c r="A300" s="4"/>
      <c r="B300" s="126"/>
      <c r="C300" s="31"/>
      <c r="D300" s="74" t="s">
        <v>2</v>
      </c>
      <c r="E300" s="60" t="str">
        <f t="shared" si="25"/>
        <v>00000000</v>
      </c>
      <c r="F300" s="60">
        <f t="shared" si="26"/>
        <v>0</v>
      </c>
      <c r="G300" s="60" t="str">
        <f t="shared" si="27"/>
        <v/>
      </c>
      <c r="H300" s="60"/>
      <c r="I300" s="61" t="s">
        <v>22</v>
      </c>
      <c r="J300" s="74">
        <v>0</v>
      </c>
      <c r="K300" s="60" t="str">
        <f t="shared" si="28"/>
        <v>00000000</v>
      </c>
      <c r="L300" s="60">
        <f t="shared" si="29"/>
        <v>0</v>
      </c>
      <c r="M300" s="61" t="str">
        <f t="shared" si="30"/>
        <v/>
      </c>
      <c r="N300" s="61"/>
      <c r="O300" s="5"/>
      <c r="W300" s="1"/>
    </row>
    <row r="301" spans="1:23">
      <c r="A301" s="4"/>
      <c r="B301" s="126"/>
      <c r="C301" s="31"/>
      <c r="D301" s="75" t="s">
        <v>2</v>
      </c>
      <c r="E301" s="5" t="str">
        <f t="shared" si="25"/>
        <v>00000000</v>
      </c>
      <c r="F301" s="5">
        <f t="shared" si="26"/>
        <v>0</v>
      </c>
      <c r="G301" s="5" t="str">
        <f t="shared" si="27"/>
        <v/>
      </c>
      <c r="H301" s="5"/>
      <c r="I301" s="4" t="s">
        <v>20</v>
      </c>
      <c r="J301" s="75">
        <v>0</v>
      </c>
      <c r="K301" s="5" t="str">
        <f t="shared" si="28"/>
        <v>00000000</v>
      </c>
      <c r="L301" s="5">
        <f t="shared" si="29"/>
        <v>0</v>
      </c>
      <c r="M301" s="4" t="str">
        <f t="shared" si="30"/>
        <v/>
      </c>
      <c r="N301" s="4"/>
      <c r="O301" s="5"/>
      <c r="W301" s="1"/>
    </row>
    <row r="302" spans="1:23">
      <c r="A302" s="4"/>
      <c r="B302" s="126"/>
      <c r="C302" s="31"/>
      <c r="D302" s="74" t="s">
        <v>2</v>
      </c>
      <c r="E302" s="60" t="str">
        <f t="shared" si="25"/>
        <v>00000000</v>
      </c>
      <c r="F302" s="60">
        <f t="shared" si="26"/>
        <v>0</v>
      </c>
      <c r="G302" s="60" t="str">
        <f t="shared" si="27"/>
        <v/>
      </c>
      <c r="H302" s="60"/>
      <c r="I302" s="61" t="s">
        <v>19</v>
      </c>
      <c r="J302" s="74">
        <v>0</v>
      </c>
      <c r="K302" s="60" t="str">
        <f t="shared" si="28"/>
        <v>00000000</v>
      </c>
      <c r="L302" s="60">
        <f t="shared" si="29"/>
        <v>0</v>
      </c>
      <c r="M302" s="61" t="str">
        <f t="shared" si="30"/>
        <v/>
      </c>
      <c r="N302" s="61"/>
      <c r="O302" s="5"/>
      <c r="W302" s="1"/>
    </row>
    <row r="303" spans="1:23">
      <c r="A303" s="4"/>
      <c r="B303" s="126"/>
      <c r="C303" s="31"/>
      <c r="D303" s="75" t="s">
        <v>2</v>
      </c>
      <c r="E303" s="5" t="str">
        <f t="shared" ref="E303:E356" si="31">HEX2BIN(D303,8)</f>
        <v>00000000</v>
      </c>
      <c r="F303" s="5">
        <f t="shared" ref="F303:F356" si="32">HEX2DEC(D303)</f>
        <v>0</v>
      </c>
      <c r="G303" s="5" t="str">
        <f t="shared" ref="G303:G356" si="33">IF(NOT(ISERROR(CHAR(F303))),CHAR(F303),"")</f>
        <v/>
      </c>
      <c r="H303" s="5"/>
      <c r="I303" s="4" t="s">
        <v>18</v>
      </c>
      <c r="J303" s="75">
        <v>0</v>
      </c>
      <c r="K303" s="5" t="str">
        <f t="shared" ref="K303:K356" si="34">HEX2BIN(J303,8)</f>
        <v>00000000</v>
      </c>
      <c r="L303" s="5">
        <f t="shared" ref="L303:L356" si="35">HEX2DEC(J303)</f>
        <v>0</v>
      </c>
      <c r="M303" s="4" t="str">
        <f t="shared" ref="M303:M356" si="36">IF(NOT(ISERROR(CHAR(L303))),CHAR(L303),"")</f>
        <v/>
      </c>
      <c r="N303" s="4"/>
      <c r="O303" s="5"/>
      <c r="W303" s="1"/>
    </row>
    <row r="304" spans="1:23">
      <c r="A304" s="4"/>
      <c r="B304" s="126"/>
      <c r="C304" s="31"/>
      <c r="D304" s="74" t="s">
        <v>2</v>
      </c>
      <c r="E304" s="60" t="str">
        <f t="shared" si="31"/>
        <v>00000000</v>
      </c>
      <c r="F304" s="60">
        <f t="shared" si="32"/>
        <v>0</v>
      </c>
      <c r="G304" s="60" t="str">
        <f t="shared" si="33"/>
        <v/>
      </c>
      <c r="H304" s="60"/>
      <c r="I304" s="61" t="s">
        <v>17</v>
      </c>
      <c r="J304" s="74">
        <v>0</v>
      </c>
      <c r="K304" s="60" t="str">
        <f t="shared" si="34"/>
        <v>00000000</v>
      </c>
      <c r="L304" s="60">
        <f t="shared" si="35"/>
        <v>0</v>
      </c>
      <c r="M304" s="61" t="str">
        <f t="shared" si="36"/>
        <v/>
      </c>
      <c r="N304" s="61"/>
      <c r="O304" s="5"/>
      <c r="W304" s="1"/>
    </row>
    <row r="305" spans="1:23">
      <c r="A305" s="4"/>
      <c r="B305" s="126"/>
      <c r="C305" s="31"/>
      <c r="D305" s="75" t="s">
        <v>2</v>
      </c>
      <c r="E305" s="5" t="str">
        <f t="shared" si="31"/>
        <v>00000000</v>
      </c>
      <c r="F305" s="5">
        <f t="shared" si="32"/>
        <v>0</v>
      </c>
      <c r="G305" s="5" t="str">
        <f t="shared" si="33"/>
        <v/>
      </c>
      <c r="H305" s="5"/>
      <c r="I305" s="4" t="s">
        <v>15</v>
      </c>
      <c r="J305" s="75">
        <v>0</v>
      </c>
      <c r="K305" s="5" t="str">
        <f t="shared" si="34"/>
        <v>00000000</v>
      </c>
      <c r="L305" s="5">
        <f t="shared" si="35"/>
        <v>0</v>
      </c>
      <c r="M305" s="4" t="str">
        <f t="shared" si="36"/>
        <v/>
      </c>
      <c r="N305" s="4"/>
      <c r="O305" s="5"/>
      <c r="W305" s="1"/>
    </row>
    <row r="306" spans="1:23">
      <c r="A306" s="4"/>
      <c r="B306" s="127"/>
      <c r="C306" s="30"/>
      <c r="D306" s="74" t="s">
        <v>2</v>
      </c>
      <c r="E306" s="60" t="str">
        <f t="shared" si="31"/>
        <v>00000000</v>
      </c>
      <c r="F306" s="60">
        <f t="shared" si="32"/>
        <v>0</v>
      </c>
      <c r="G306" s="60" t="str">
        <f t="shared" si="33"/>
        <v/>
      </c>
      <c r="H306" s="60"/>
      <c r="I306" s="61" t="s">
        <v>13</v>
      </c>
      <c r="J306" s="74">
        <v>0</v>
      </c>
      <c r="K306" s="60" t="str">
        <f t="shared" si="34"/>
        <v>00000000</v>
      </c>
      <c r="L306" s="60">
        <f t="shared" si="35"/>
        <v>0</v>
      </c>
      <c r="M306" s="61" t="str">
        <f t="shared" si="36"/>
        <v/>
      </c>
      <c r="N306" s="61"/>
      <c r="O306" s="5"/>
      <c r="W306" s="1"/>
    </row>
    <row r="307" spans="1:23">
      <c r="A307" s="4"/>
      <c r="B307" s="84"/>
      <c r="C307" s="83"/>
      <c r="D307" s="62" t="s">
        <v>16</v>
      </c>
      <c r="E307" s="10" t="str">
        <f t="shared" si="31"/>
        <v>00000101</v>
      </c>
      <c r="F307" s="10">
        <f t="shared" si="32"/>
        <v>5</v>
      </c>
      <c r="G307" s="10" t="str">
        <f t="shared" si="33"/>
        <v>_x0005_</v>
      </c>
      <c r="H307" s="10" t="str">
        <f>VLOOKUP(E307,'Trace 2'!$R$6:$U$11,3,FALSE)</f>
        <v>RDSR</v>
      </c>
      <c r="I307" s="11" t="str">
        <f>VLOOKUP(E307,'Trace 2'!$R$6:$U$11,4,FALSE)</f>
        <v>Read Status register</v>
      </c>
      <c r="J307" s="62" t="s">
        <v>2</v>
      </c>
      <c r="K307" s="10" t="str">
        <f t="shared" si="34"/>
        <v>00000000</v>
      </c>
      <c r="L307" s="10">
        <f t="shared" si="35"/>
        <v>0</v>
      </c>
      <c r="M307" s="11" t="str">
        <f t="shared" si="36"/>
        <v/>
      </c>
      <c r="N307" s="11"/>
      <c r="O307" s="5"/>
      <c r="W307" s="1"/>
    </row>
    <row r="308" spans="1:23" ht="93.75" customHeight="1">
      <c r="A308" s="4"/>
      <c r="B308" s="85"/>
      <c r="C308" s="18"/>
      <c r="D308" s="59" t="s">
        <v>2</v>
      </c>
      <c r="E308" s="60" t="str">
        <f t="shared" si="31"/>
        <v>00000000</v>
      </c>
      <c r="F308" s="60">
        <f t="shared" si="32"/>
        <v>0</v>
      </c>
      <c r="G308" s="60" t="str">
        <f t="shared" si="33"/>
        <v/>
      </c>
      <c r="H308" s="60"/>
      <c r="I308" s="61"/>
      <c r="J308" s="59" t="s">
        <v>2</v>
      </c>
      <c r="K308" s="60" t="str">
        <f t="shared" si="34"/>
        <v>00000000</v>
      </c>
      <c r="L308" s="60">
        <f t="shared" si="35"/>
        <v>0</v>
      </c>
      <c r="M308" s="61" t="str">
        <f t="shared" si="36"/>
        <v/>
      </c>
      <c r="N308" s="80" t="str">
        <f>"B7: SRWD: "&amp;IF(_xlfn.BITAND(HEX2DEC(J308),2^7)&gt;0,1,0)&amp;CHAR(10)&amp;
"B6-4: 0 (unused)"&amp;CHAR(10)&amp;
"B3: BP1: "&amp;IF(_xlfn.BITAND(HEX2DEC(J308),2^3)&gt;0,1,0)&amp;CHAR(10)&amp;
"B2: BP0: "&amp;IF(_xlfn.BITAND(HEX2DEC(J308),2^2)&gt;0,1,0)&amp;CHAR(10)&amp;
"B1: WEL: "&amp;IF(_xlfn.BITAND(HEX2DEC(J308),2^1)&gt;0,1,0)&amp;CHAR(10)&amp;
"B2: WIP: "&amp;IF(_xlfn.BITAND(HEX2DEC(J308),2^0)&gt;0,1,0)</f>
        <v>B7: SRWD: 0
B6-4: 0 (unused)
B3: BP1: 0
B2: BP0: 0
B1: WEL: 0
B2: WIP: 0</v>
      </c>
      <c r="O308" s="5"/>
      <c r="W308" s="1"/>
    </row>
    <row r="309" spans="1:23">
      <c r="A309" s="4"/>
      <c r="B309" s="112"/>
      <c r="C309" s="113"/>
      <c r="D309" s="108" t="s">
        <v>94</v>
      </c>
      <c r="E309" s="109" t="str">
        <f t="shared" si="31"/>
        <v>00000110</v>
      </c>
      <c r="F309" s="109">
        <f t="shared" si="32"/>
        <v>6</v>
      </c>
      <c r="G309" s="109" t="str">
        <f t="shared" si="33"/>
        <v>_x0006_</v>
      </c>
      <c r="H309" s="109" t="str">
        <f>VLOOKUP(E309,'Trace 2'!$R$6:$U$11,3,FALSE)</f>
        <v>WREN</v>
      </c>
      <c r="I309" s="110" t="str">
        <f>VLOOKUP(E309,'Trace 2'!$R$6:$U$11,4,FALSE)</f>
        <v>Write enable</v>
      </c>
      <c r="J309" s="108">
        <v>0</v>
      </c>
      <c r="K309" s="109" t="str">
        <f t="shared" si="34"/>
        <v>00000000</v>
      </c>
      <c r="L309" s="109">
        <f t="shared" si="35"/>
        <v>0</v>
      </c>
      <c r="M309" s="110" t="str">
        <f t="shared" si="36"/>
        <v/>
      </c>
      <c r="N309" s="111"/>
      <c r="O309" s="5"/>
      <c r="W309" s="1"/>
    </row>
    <row r="310" spans="1:23">
      <c r="A310" s="4"/>
      <c r="B310" s="126">
        <v>28</v>
      </c>
      <c r="C310" s="31"/>
      <c r="D310" s="74" t="s">
        <v>5</v>
      </c>
      <c r="E310" s="60" t="str">
        <f t="shared" si="31"/>
        <v>00000010</v>
      </c>
      <c r="F310" s="60">
        <f t="shared" si="32"/>
        <v>2</v>
      </c>
      <c r="G310" s="60" t="str">
        <f t="shared" si="33"/>
        <v>_x0002_</v>
      </c>
      <c r="H310" s="60" t="str">
        <f>VLOOKUP(E310,'Trace 2'!$R$6:$U$11,3,FALSE)</f>
        <v>WRITE</v>
      </c>
      <c r="I310" s="61" t="str">
        <f>VLOOKUP(E310,'Trace 2'!$R$6:$U$11,4,FALSE)</f>
        <v>Write to Memory array</v>
      </c>
      <c r="J310" s="74">
        <v>0</v>
      </c>
      <c r="K310" s="60" t="str">
        <f t="shared" si="34"/>
        <v>00000000</v>
      </c>
      <c r="L310" s="60">
        <f t="shared" si="35"/>
        <v>0</v>
      </c>
      <c r="M310" s="61" t="str">
        <f t="shared" si="36"/>
        <v/>
      </c>
      <c r="N310" s="115" t="str">
        <f>"Write to 0x"&amp;D311&amp;D312</f>
        <v>Write to 0x0120</v>
      </c>
      <c r="O310" s="5"/>
      <c r="W310" s="1"/>
    </row>
    <row r="311" spans="1:23">
      <c r="A311" s="4"/>
      <c r="B311" s="126"/>
      <c r="C311" s="31"/>
      <c r="D311" s="75" t="s">
        <v>42</v>
      </c>
      <c r="E311" s="5" t="str">
        <f t="shared" si="31"/>
        <v>00000001</v>
      </c>
      <c r="F311" s="5">
        <f t="shared" si="32"/>
        <v>1</v>
      </c>
      <c r="G311" s="5" t="str">
        <f t="shared" si="33"/>
        <v>_x0001_</v>
      </c>
      <c r="H311" s="5">
        <f>HEX2DEC(D311)</f>
        <v>1</v>
      </c>
      <c r="I311" s="4" t="s">
        <v>28</v>
      </c>
      <c r="J311" s="75">
        <v>0</v>
      </c>
      <c r="K311" s="5" t="str">
        <f t="shared" si="34"/>
        <v>00000000</v>
      </c>
      <c r="L311" s="5">
        <f t="shared" si="35"/>
        <v>0</v>
      </c>
      <c r="M311" s="4" t="str">
        <f t="shared" si="36"/>
        <v/>
      </c>
      <c r="N311" s="115"/>
      <c r="O311" s="5"/>
      <c r="W311" s="1"/>
    </row>
    <row r="312" spans="1:23">
      <c r="A312" s="4"/>
      <c r="B312" s="126"/>
      <c r="C312" s="31"/>
      <c r="D312" s="74" t="s">
        <v>178</v>
      </c>
      <c r="E312" s="60" t="str">
        <f t="shared" si="31"/>
        <v>00100000</v>
      </c>
      <c r="F312" s="60">
        <f t="shared" si="32"/>
        <v>32</v>
      </c>
      <c r="G312" s="60" t="str">
        <f t="shared" si="33"/>
        <v xml:space="preserve"> </v>
      </c>
      <c r="H312" s="60">
        <f>HEX2DEC(D312)</f>
        <v>32</v>
      </c>
      <c r="I312" s="61" t="s">
        <v>27</v>
      </c>
      <c r="J312" s="74">
        <v>0</v>
      </c>
      <c r="K312" s="60" t="str">
        <f t="shared" si="34"/>
        <v>00000000</v>
      </c>
      <c r="L312" s="60">
        <f t="shared" si="35"/>
        <v>0</v>
      </c>
      <c r="M312" s="61" t="str">
        <f t="shared" si="36"/>
        <v/>
      </c>
      <c r="N312" s="115"/>
      <c r="O312" s="5"/>
      <c r="W312" s="1"/>
    </row>
    <row r="313" spans="1:23">
      <c r="A313" s="4"/>
      <c r="B313" s="126"/>
      <c r="C313" s="31"/>
      <c r="D313" s="75" t="s">
        <v>2</v>
      </c>
      <c r="E313" s="5" t="str">
        <f t="shared" si="31"/>
        <v>00000000</v>
      </c>
      <c r="F313" s="5">
        <f t="shared" si="32"/>
        <v>0</v>
      </c>
      <c r="G313" s="5" t="str">
        <f t="shared" si="33"/>
        <v/>
      </c>
      <c r="H313" s="5"/>
      <c r="I313" s="4" t="s">
        <v>26</v>
      </c>
      <c r="J313" s="75">
        <v>0</v>
      </c>
      <c r="K313" s="5" t="str">
        <f t="shared" si="34"/>
        <v>00000000</v>
      </c>
      <c r="L313" s="5">
        <f t="shared" si="35"/>
        <v>0</v>
      </c>
      <c r="M313" s="4" t="str">
        <f t="shared" si="36"/>
        <v/>
      </c>
      <c r="N313" s="4"/>
      <c r="O313" s="5"/>
      <c r="W313" s="1"/>
    </row>
    <row r="314" spans="1:23">
      <c r="A314" s="4"/>
      <c r="B314" s="126"/>
      <c r="C314" s="31"/>
      <c r="D314" s="74" t="s">
        <v>2</v>
      </c>
      <c r="E314" s="60" t="str">
        <f t="shared" si="31"/>
        <v>00000000</v>
      </c>
      <c r="F314" s="60">
        <f t="shared" si="32"/>
        <v>0</v>
      </c>
      <c r="G314" s="60" t="str">
        <f t="shared" si="33"/>
        <v/>
      </c>
      <c r="H314" s="60"/>
      <c r="I314" s="61" t="s">
        <v>25</v>
      </c>
      <c r="J314" s="74">
        <v>0</v>
      </c>
      <c r="K314" s="60" t="str">
        <f t="shared" si="34"/>
        <v>00000000</v>
      </c>
      <c r="L314" s="60">
        <f t="shared" si="35"/>
        <v>0</v>
      </c>
      <c r="M314" s="61" t="str">
        <f t="shared" si="36"/>
        <v/>
      </c>
      <c r="N314" s="61"/>
      <c r="O314" s="5"/>
      <c r="W314" s="1"/>
    </row>
    <row r="315" spans="1:23">
      <c r="A315" s="4"/>
      <c r="B315" s="126"/>
      <c r="C315" s="31"/>
      <c r="D315" s="75" t="s">
        <v>2</v>
      </c>
      <c r="E315" s="5" t="str">
        <f t="shared" si="31"/>
        <v>00000000</v>
      </c>
      <c r="F315" s="5">
        <f t="shared" si="32"/>
        <v>0</v>
      </c>
      <c r="G315" s="5" t="str">
        <f t="shared" si="33"/>
        <v/>
      </c>
      <c r="H315" s="5"/>
      <c r="I315" s="4" t="s">
        <v>24</v>
      </c>
      <c r="J315" s="75">
        <v>0</v>
      </c>
      <c r="K315" s="5" t="str">
        <f t="shared" si="34"/>
        <v>00000000</v>
      </c>
      <c r="L315" s="5">
        <f t="shared" si="35"/>
        <v>0</v>
      </c>
      <c r="M315" s="4" t="str">
        <f t="shared" si="36"/>
        <v/>
      </c>
      <c r="N315" s="4"/>
      <c r="O315" s="5"/>
      <c r="W315" s="1"/>
    </row>
    <row r="316" spans="1:23">
      <c r="A316" s="4"/>
      <c r="B316" s="126"/>
      <c r="C316" s="31"/>
      <c r="D316" s="74" t="s">
        <v>2</v>
      </c>
      <c r="E316" s="60" t="str">
        <f t="shared" si="31"/>
        <v>00000000</v>
      </c>
      <c r="F316" s="60">
        <f t="shared" si="32"/>
        <v>0</v>
      </c>
      <c r="G316" s="60" t="str">
        <f t="shared" si="33"/>
        <v/>
      </c>
      <c r="H316" s="60"/>
      <c r="I316" s="61" t="s">
        <v>22</v>
      </c>
      <c r="J316" s="74">
        <v>0</v>
      </c>
      <c r="K316" s="60" t="str">
        <f t="shared" si="34"/>
        <v>00000000</v>
      </c>
      <c r="L316" s="60">
        <f t="shared" si="35"/>
        <v>0</v>
      </c>
      <c r="M316" s="61" t="str">
        <f t="shared" si="36"/>
        <v/>
      </c>
      <c r="N316" s="61"/>
      <c r="O316" s="5"/>
      <c r="W316" s="1"/>
    </row>
    <row r="317" spans="1:23">
      <c r="A317" s="4"/>
      <c r="B317" s="126"/>
      <c r="C317" s="31"/>
      <c r="D317" s="75" t="s">
        <v>2</v>
      </c>
      <c r="E317" s="5" t="str">
        <f t="shared" si="31"/>
        <v>00000000</v>
      </c>
      <c r="F317" s="5">
        <f t="shared" si="32"/>
        <v>0</v>
      </c>
      <c r="G317" s="5" t="str">
        <f t="shared" si="33"/>
        <v/>
      </c>
      <c r="H317" s="5"/>
      <c r="I317" s="4" t="s">
        <v>20</v>
      </c>
      <c r="J317" s="75">
        <v>0</v>
      </c>
      <c r="K317" s="5" t="str">
        <f t="shared" si="34"/>
        <v>00000000</v>
      </c>
      <c r="L317" s="5">
        <f t="shared" si="35"/>
        <v>0</v>
      </c>
      <c r="M317" s="4" t="str">
        <f t="shared" si="36"/>
        <v/>
      </c>
      <c r="N317" s="4"/>
      <c r="O317" s="5"/>
      <c r="W317" s="1"/>
    </row>
    <row r="318" spans="1:23">
      <c r="A318" s="4"/>
      <c r="B318" s="126"/>
      <c r="C318" s="31"/>
      <c r="D318" s="74" t="s">
        <v>2</v>
      </c>
      <c r="E318" s="60" t="str">
        <f t="shared" si="31"/>
        <v>00000000</v>
      </c>
      <c r="F318" s="60">
        <f t="shared" si="32"/>
        <v>0</v>
      </c>
      <c r="G318" s="60" t="str">
        <f t="shared" si="33"/>
        <v/>
      </c>
      <c r="H318" s="60"/>
      <c r="I318" s="61" t="s">
        <v>19</v>
      </c>
      <c r="J318" s="74">
        <v>0</v>
      </c>
      <c r="K318" s="60" t="str">
        <f t="shared" si="34"/>
        <v>00000000</v>
      </c>
      <c r="L318" s="60">
        <f t="shared" si="35"/>
        <v>0</v>
      </c>
      <c r="M318" s="61" t="str">
        <f t="shared" si="36"/>
        <v/>
      </c>
      <c r="N318" s="61"/>
      <c r="O318" s="5"/>
      <c r="W318" s="1"/>
    </row>
    <row r="319" spans="1:23">
      <c r="A319" s="4"/>
      <c r="B319" s="126"/>
      <c r="C319" s="31"/>
      <c r="D319" s="75" t="s">
        <v>2</v>
      </c>
      <c r="E319" s="5" t="str">
        <f t="shared" si="31"/>
        <v>00000000</v>
      </c>
      <c r="F319" s="5">
        <f t="shared" si="32"/>
        <v>0</v>
      </c>
      <c r="G319" s="5" t="str">
        <f t="shared" si="33"/>
        <v/>
      </c>
      <c r="H319" s="5"/>
      <c r="I319" s="4" t="s">
        <v>18</v>
      </c>
      <c r="J319" s="75">
        <v>0</v>
      </c>
      <c r="K319" s="5" t="str">
        <f t="shared" si="34"/>
        <v>00000000</v>
      </c>
      <c r="L319" s="5">
        <f t="shared" si="35"/>
        <v>0</v>
      </c>
      <c r="M319" s="4" t="str">
        <f t="shared" si="36"/>
        <v/>
      </c>
      <c r="N319" s="4"/>
      <c r="O319" s="5"/>
      <c r="W319" s="1"/>
    </row>
    <row r="320" spans="1:23">
      <c r="A320" s="4"/>
      <c r="B320" s="126"/>
      <c r="C320" s="31"/>
      <c r="D320" s="74" t="s">
        <v>2</v>
      </c>
      <c r="E320" s="60" t="str">
        <f t="shared" si="31"/>
        <v>00000000</v>
      </c>
      <c r="F320" s="60">
        <f t="shared" si="32"/>
        <v>0</v>
      </c>
      <c r="G320" s="60" t="str">
        <f t="shared" si="33"/>
        <v/>
      </c>
      <c r="H320" s="60"/>
      <c r="I320" s="61" t="s">
        <v>17</v>
      </c>
      <c r="J320" s="74">
        <v>0</v>
      </c>
      <c r="K320" s="60" t="str">
        <f t="shared" si="34"/>
        <v>00000000</v>
      </c>
      <c r="L320" s="60">
        <f t="shared" si="35"/>
        <v>0</v>
      </c>
      <c r="M320" s="61" t="str">
        <f t="shared" si="36"/>
        <v/>
      </c>
      <c r="N320" s="61"/>
      <c r="O320" s="5"/>
      <c r="W320" s="1"/>
    </row>
    <row r="321" spans="1:23">
      <c r="A321" s="4"/>
      <c r="B321" s="126"/>
      <c r="C321" s="31"/>
      <c r="D321" s="75" t="s">
        <v>2</v>
      </c>
      <c r="E321" s="5" t="str">
        <f t="shared" si="31"/>
        <v>00000000</v>
      </c>
      <c r="F321" s="5">
        <f t="shared" si="32"/>
        <v>0</v>
      </c>
      <c r="G321" s="5" t="str">
        <f t="shared" si="33"/>
        <v/>
      </c>
      <c r="H321" s="5"/>
      <c r="I321" s="4" t="s">
        <v>15</v>
      </c>
      <c r="J321" s="75">
        <v>0</v>
      </c>
      <c r="K321" s="5" t="str">
        <f t="shared" si="34"/>
        <v>00000000</v>
      </c>
      <c r="L321" s="5">
        <f t="shared" si="35"/>
        <v>0</v>
      </c>
      <c r="M321" s="4" t="str">
        <f t="shared" si="36"/>
        <v/>
      </c>
      <c r="N321" s="4"/>
      <c r="O321" s="5"/>
      <c r="W321" s="1"/>
    </row>
    <row r="322" spans="1:23">
      <c r="A322" s="4"/>
      <c r="B322" s="127"/>
      <c r="C322" s="30"/>
      <c r="D322" s="74" t="s">
        <v>2</v>
      </c>
      <c r="E322" s="60" t="str">
        <f t="shared" si="31"/>
        <v>00000000</v>
      </c>
      <c r="F322" s="60">
        <f t="shared" si="32"/>
        <v>0</v>
      </c>
      <c r="G322" s="60" t="str">
        <f t="shared" si="33"/>
        <v/>
      </c>
      <c r="H322" s="60"/>
      <c r="I322" s="61" t="s">
        <v>13</v>
      </c>
      <c r="J322" s="74">
        <v>0</v>
      </c>
      <c r="K322" s="60" t="str">
        <f t="shared" si="34"/>
        <v>00000000</v>
      </c>
      <c r="L322" s="60">
        <f t="shared" si="35"/>
        <v>0</v>
      </c>
      <c r="M322" s="61" t="str">
        <f t="shared" si="36"/>
        <v/>
      </c>
      <c r="N322" s="61"/>
      <c r="O322" s="5"/>
      <c r="W322" s="1"/>
    </row>
    <row r="323" spans="1:23">
      <c r="A323" s="4"/>
      <c r="B323" s="84"/>
      <c r="C323" s="83"/>
      <c r="D323" s="62" t="s">
        <v>16</v>
      </c>
      <c r="E323" s="10" t="str">
        <f t="shared" si="31"/>
        <v>00000101</v>
      </c>
      <c r="F323" s="10">
        <f t="shared" si="32"/>
        <v>5</v>
      </c>
      <c r="G323" s="10" t="str">
        <f t="shared" si="33"/>
        <v>_x0005_</v>
      </c>
      <c r="H323" s="10" t="str">
        <f>VLOOKUP(E323,'Trace 2'!$R$6:$U$11,3,FALSE)</f>
        <v>RDSR</v>
      </c>
      <c r="I323" s="11" t="str">
        <f>VLOOKUP(E323,'Trace 2'!$R$6:$U$11,4,FALSE)</f>
        <v>Read Status register</v>
      </c>
      <c r="J323" s="62" t="s">
        <v>2</v>
      </c>
      <c r="K323" s="10" t="str">
        <f t="shared" si="34"/>
        <v>00000000</v>
      </c>
      <c r="L323" s="10">
        <f t="shared" si="35"/>
        <v>0</v>
      </c>
      <c r="M323" s="11" t="str">
        <f t="shared" si="36"/>
        <v/>
      </c>
      <c r="N323" s="11"/>
      <c r="O323" s="5"/>
      <c r="W323" s="1"/>
    </row>
    <row r="324" spans="1:23" ht="93.75" customHeight="1">
      <c r="A324" s="4"/>
      <c r="B324" s="85"/>
      <c r="C324" s="18"/>
      <c r="D324" s="59" t="s">
        <v>2</v>
      </c>
      <c r="E324" s="60" t="str">
        <f t="shared" si="31"/>
        <v>00000000</v>
      </c>
      <c r="F324" s="60">
        <f t="shared" si="32"/>
        <v>0</v>
      </c>
      <c r="G324" s="60" t="str">
        <f t="shared" si="33"/>
        <v/>
      </c>
      <c r="H324" s="60"/>
      <c r="I324" s="61"/>
      <c r="J324" s="59" t="s">
        <v>2</v>
      </c>
      <c r="K324" s="60" t="str">
        <f t="shared" si="34"/>
        <v>00000000</v>
      </c>
      <c r="L324" s="60">
        <f t="shared" si="35"/>
        <v>0</v>
      </c>
      <c r="M324" s="61" t="str">
        <f t="shared" si="36"/>
        <v/>
      </c>
      <c r="N324" s="80" t="str">
        <f>"B7: SRWD: "&amp;IF(_xlfn.BITAND(HEX2DEC(J324),2^7)&gt;0,1,0)&amp;CHAR(10)&amp;
"B6-4: 0 (unused)"&amp;CHAR(10)&amp;
"B3: BP1: "&amp;IF(_xlfn.BITAND(HEX2DEC(J324),2^3)&gt;0,1,0)&amp;CHAR(10)&amp;
"B2: BP0: "&amp;IF(_xlfn.BITAND(HEX2DEC(J324),2^2)&gt;0,1,0)&amp;CHAR(10)&amp;
"B1: WEL: "&amp;IF(_xlfn.BITAND(HEX2DEC(J324),2^1)&gt;0,1,0)&amp;CHAR(10)&amp;
"B2: WIP: "&amp;IF(_xlfn.BITAND(HEX2DEC(J324),2^0)&gt;0,1,0)</f>
        <v>B7: SRWD: 0
B6-4: 0 (unused)
B3: BP1: 0
B2: BP0: 0
B1: WEL: 0
B2: WIP: 0</v>
      </c>
      <c r="O324" s="5"/>
      <c r="W324" s="1"/>
    </row>
    <row r="325" spans="1:23">
      <c r="A325" s="4"/>
      <c r="B325" s="112"/>
      <c r="C325" s="113"/>
      <c r="D325" s="108" t="s">
        <v>94</v>
      </c>
      <c r="E325" s="109" t="str">
        <f t="shared" si="31"/>
        <v>00000110</v>
      </c>
      <c r="F325" s="109">
        <f t="shared" si="32"/>
        <v>6</v>
      </c>
      <c r="G325" s="109" t="str">
        <f t="shared" si="33"/>
        <v>_x0006_</v>
      </c>
      <c r="H325" s="109" t="str">
        <f>VLOOKUP(E325,'Trace 2'!$R$6:$U$11,3,FALSE)</f>
        <v>WREN</v>
      </c>
      <c r="I325" s="110" t="str">
        <f>VLOOKUP(E325,'Trace 2'!$R$6:$U$11,4,FALSE)</f>
        <v>Write enable</v>
      </c>
      <c r="J325" s="108">
        <v>0</v>
      </c>
      <c r="K325" s="109" t="str">
        <f t="shared" si="34"/>
        <v>00000000</v>
      </c>
      <c r="L325" s="109">
        <f t="shared" si="35"/>
        <v>0</v>
      </c>
      <c r="M325" s="110" t="str">
        <f t="shared" si="36"/>
        <v/>
      </c>
      <c r="N325" s="111"/>
      <c r="O325" s="5"/>
      <c r="W325" s="1"/>
    </row>
    <row r="326" spans="1:23">
      <c r="A326" s="4"/>
      <c r="B326" s="126">
        <v>29</v>
      </c>
      <c r="C326" s="31"/>
      <c r="D326" s="74" t="s">
        <v>5</v>
      </c>
      <c r="E326" s="60" t="str">
        <f t="shared" si="31"/>
        <v>00000010</v>
      </c>
      <c r="F326" s="60">
        <f t="shared" si="32"/>
        <v>2</v>
      </c>
      <c r="G326" s="60" t="str">
        <f t="shared" si="33"/>
        <v>_x0002_</v>
      </c>
      <c r="H326" s="60" t="str">
        <f>VLOOKUP(E326,'Trace 2'!$R$6:$U$11,3,FALSE)</f>
        <v>WRITE</v>
      </c>
      <c r="I326" s="61" t="str">
        <f>VLOOKUP(E326,'Trace 2'!$R$6:$U$11,4,FALSE)</f>
        <v>Write to Memory array</v>
      </c>
      <c r="J326" s="74">
        <v>0</v>
      </c>
      <c r="K326" s="60" t="str">
        <f t="shared" si="34"/>
        <v>00000000</v>
      </c>
      <c r="L326" s="60">
        <f t="shared" si="35"/>
        <v>0</v>
      </c>
      <c r="M326" s="61" t="str">
        <f t="shared" si="36"/>
        <v/>
      </c>
      <c r="N326" s="115" t="str">
        <f>"Write to 0x"&amp;D327&amp;D328</f>
        <v>Write to 0x012A</v>
      </c>
      <c r="O326" s="5"/>
      <c r="W326" s="1"/>
    </row>
    <row r="327" spans="1:23">
      <c r="A327" s="4"/>
      <c r="B327" s="126"/>
      <c r="C327" s="31"/>
      <c r="D327" s="75" t="s">
        <v>42</v>
      </c>
      <c r="E327" s="5" t="str">
        <f t="shared" si="31"/>
        <v>00000001</v>
      </c>
      <c r="F327" s="5">
        <f t="shared" si="32"/>
        <v>1</v>
      </c>
      <c r="G327" s="5" t="str">
        <f t="shared" si="33"/>
        <v>_x0001_</v>
      </c>
      <c r="H327" s="5">
        <f>HEX2DEC(D327)</f>
        <v>1</v>
      </c>
      <c r="I327" s="4" t="s">
        <v>28</v>
      </c>
      <c r="J327" s="75">
        <v>0</v>
      </c>
      <c r="K327" s="5" t="str">
        <f t="shared" si="34"/>
        <v>00000000</v>
      </c>
      <c r="L327" s="5">
        <f t="shared" si="35"/>
        <v>0</v>
      </c>
      <c r="M327" s="4" t="str">
        <f t="shared" si="36"/>
        <v/>
      </c>
      <c r="N327" s="115"/>
      <c r="O327" s="5"/>
      <c r="W327" s="1"/>
    </row>
    <row r="328" spans="1:23">
      <c r="A328" s="4"/>
      <c r="B328" s="126"/>
      <c r="C328" s="31"/>
      <c r="D328" s="74" t="s">
        <v>137</v>
      </c>
      <c r="E328" s="60" t="str">
        <f t="shared" si="31"/>
        <v>00101010</v>
      </c>
      <c r="F328" s="60">
        <f t="shared" si="32"/>
        <v>42</v>
      </c>
      <c r="G328" s="60" t="str">
        <f t="shared" si="33"/>
        <v>*</v>
      </c>
      <c r="H328" s="60">
        <f>HEX2DEC(D328)</f>
        <v>42</v>
      </c>
      <c r="I328" s="61" t="s">
        <v>27</v>
      </c>
      <c r="J328" s="74">
        <v>0</v>
      </c>
      <c r="K328" s="60" t="str">
        <f t="shared" si="34"/>
        <v>00000000</v>
      </c>
      <c r="L328" s="60">
        <f t="shared" si="35"/>
        <v>0</v>
      </c>
      <c r="M328" s="61" t="str">
        <f t="shared" si="36"/>
        <v/>
      </c>
      <c r="N328" s="115"/>
      <c r="O328" s="5"/>
      <c r="W328" s="1"/>
    </row>
    <row r="329" spans="1:23">
      <c r="A329" s="4"/>
      <c r="B329" s="126"/>
      <c r="C329" s="31"/>
      <c r="D329" s="75" t="s">
        <v>2</v>
      </c>
      <c r="E329" s="5" t="str">
        <f t="shared" si="31"/>
        <v>00000000</v>
      </c>
      <c r="F329" s="5">
        <f t="shared" si="32"/>
        <v>0</v>
      </c>
      <c r="G329" s="5" t="str">
        <f t="shared" si="33"/>
        <v/>
      </c>
      <c r="H329" s="5"/>
      <c r="I329" s="4" t="s">
        <v>26</v>
      </c>
      <c r="J329" s="75">
        <v>0</v>
      </c>
      <c r="K329" s="5" t="str">
        <f t="shared" si="34"/>
        <v>00000000</v>
      </c>
      <c r="L329" s="5">
        <f t="shared" si="35"/>
        <v>0</v>
      </c>
      <c r="M329" s="4" t="str">
        <f t="shared" si="36"/>
        <v/>
      </c>
      <c r="N329" s="4"/>
      <c r="O329" s="5"/>
      <c r="W329" s="1"/>
    </row>
    <row r="330" spans="1:23">
      <c r="A330" s="4"/>
      <c r="B330" s="126"/>
      <c r="C330" s="31"/>
      <c r="D330" s="74" t="s">
        <v>2</v>
      </c>
      <c r="E330" s="60" t="str">
        <f t="shared" si="31"/>
        <v>00000000</v>
      </c>
      <c r="F330" s="60">
        <f t="shared" si="32"/>
        <v>0</v>
      </c>
      <c r="G330" s="60" t="str">
        <f t="shared" si="33"/>
        <v/>
      </c>
      <c r="H330" s="60"/>
      <c r="I330" s="61" t="s">
        <v>25</v>
      </c>
      <c r="J330" s="74">
        <v>0</v>
      </c>
      <c r="K330" s="60" t="str">
        <f t="shared" si="34"/>
        <v>00000000</v>
      </c>
      <c r="L330" s="60">
        <f t="shared" si="35"/>
        <v>0</v>
      </c>
      <c r="M330" s="61" t="str">
        <f t="shared" si="36"/>
        <v/>
      </c>
      <c r="N330" s="61"/>
      <c r="O330" s="5"/>
      <c r="W330" s="1"/>
    </row>
    <row r="331" spans="1:23">
      <c r="A331" s="4"/>
      <c r="B331" s="126"/>
      <c r="C331" s="31"/>
      <c r="D331" s="75" t="s">
        <v>2</v>
      </c>
      <c r="E331" s="5" t="str">
        <f t="shared" si="31"/>
        <v>00000000</v>
      </c>
      <c r="F331" s="5">
        <f t="shared" si="32"/>
        <v>0</v>
      </c>
      <c r="G331" s="5" t="str">
        <f t="shared" si="33"/>
        <v/>
      </c>
      <c r="H331" s="5"/>
      <c r="I331" s="4" t="s">
        <v>24</v>
      </c>
      <c r="J331" s="75">
        <v>0</v>
      </c>
      <c r="K331" s="5" t="str">
        <f t="shared" si="34"/>
        <v>00000000</v>
      </c>
      <c r="L331" s="5">
        <f t="shared" si="35"/>
        <v>0</v>
      </c>
      <c r="M331" s="4" t="str">
        <f t="shared" si="36"/>
        <v/>
      </c>
      <c r="N331" s="4"/>
      <c r="O331" s="5"/>
      <c r="W331" s="1"/>
    </row>
    <row r="332" spans="1:23">
      <c r="A332" s="4"/>
      <c r="B332" s="126"/>
      <c r="C332" s="31"/>
      <c r="D332" s="74" t="s">
        <v>2</v>
      </c>
      <c r="E332" s="60" t="str">
        <f t="shared" si="31"/>
        <v>00000000</v>
      </c>
      <c r="F332" s="60">
        <f t="shared" si="32"/>
        <v>0</v>
      </c>
      <c r="G332" s="60" t="str">
        <f t="shared" si="33"/>
        <v/>
      </c>
      <c r="H332" s="60"/>
      <c r="I332" s="61" t="s">
        <v>22</v>
      </c>
      <c r="J332" s="74">
        <v>0</v>
      </c>
      <c r="K332" s="60" t="str">
        <f t="shared" si="34"/>
        <v>00000000</v>
      </c>
      <c r="L332" s="60">
        <f t="shared" si="35"/>
        <v>0</v>
      </c>
      <c r="M332" s="61" t="str">
        <f t="shared" si="36"/>
        <v/>
      </c>
      <c r="N332" s="61"/>
      <c r="O332" s="5"/>
      <c r="W332" s="1"/>
    </row>
    <row r="333" spans="1:23">
      <c r="A333" s="4"/>
      <c r="B333" s="126"/>
      <c r="C333" s="31"/>
      <c r="D333" s="75" t="s">
        <v>2</v>
      </c>
      <c r="E333" s="5" t="str">
        <f t="shared" si="31"/>
        <v>00000000</v>
      </c>
      <c r="F333" s="5">
        <f t="shared" si="32"/>
        <v>0</v>
      </c>
      <c r="G333" s="5" t="str">
        <f t="shared" si="33"/>
        <v/>
      </c>
      <c r="H333" s="5"/>
      <c r="I333" s="4" t="s">
        <v>20</v>
      </c>
      <c r="J333" s="75">
        <v>0</v>
      </c>
      <c r="K333" s="5" t="str">
        <f t="shared" si="34"/>
        <v>00000000</v>
      </c>
      <c r="L333" s="5">
        <f t="shared" si="35"/>
        <v>0</v>
      </c>
      <c r="M333" s="4" t="str">
        <f t="shared" si="36"/>
        <v/>
      </c>
      <c r="N333" s="4"/>
      <c r="O333" s="5"/>
      <c r="W333" s="1"/>
    </row>
    <row r="334" spans="1:23">
      <c r="A334" s="4"/>
      <c r="B334" s="126"/>
      <c r="C334" s="31"/>
      <c r="D334" s="74" t="s">
        <v>2</v>
      </c>
      <c r="E334" s="60" t="str">
        <f t="shared" si="31"/>
        <v>00000000</v>
      </c>
      <c r="F334" s="60">
        <f t="shared" si="32"/>
        <v>0</v>
      </c>
      <c r="G334" s="60" t="str">
        <f t="shared" si="33"/>
        <v/>
      </c>
      <c r="H334" s="60"/>
      <c r="I334" s="61" t="s">
        <v>19</v>
      </c>
      <c r="J334" s="74">
        <v>0</v>
      </c>
      <c r="K334" s="60" t="str">
        <f t="shared" si="34"/>
        <v>00000000</v>
      </c>
      <c r="L334" s="60">
        <f t="shared" si="35"/>
        <v>0</v>
      </c>
      <c r="M334" s="61" t="str">
        <f t="shared" si="36"/>
        <v/>
      </c>
      <c r="N334" s="61"/>
      <c r="O334" s="5"/>
      <c r="W334" s="1"/>
    </row>
    <row r="335" spans="1:23">
      <c r="A335" s="4"/>
      <c r="B335" s="126"/>
      <c r="C335" s="31"/>
      <c r="D335" s="75" t="s">
        <v>2</v>
      </c>
      <c r="E335" s="5" t="str">
        <f t="shared" si="31"/>
        <v>00000000</v>
      </c>
      <c r="F335" s="5">
        <f t="shared" si="32"/>
        <v>0</v>
      </c>
      <c r="G335" s="5" t="str">
        <f t="shared" si="33"/>
        <v/>
      </c>
      <c r="H335" s="5"/>
      <c r="I335" s="4" t="s">
        <v>18</v>
      </c>
      <c r="J335" s="75">
        <v>0</v>
      </c>
      <c r="K335" s="5" t="str">
        <f t="shared" si="34"/>
        <v>00000000</v>
      </c>
      <c r="L335" s="5">
        <f t="shared" si="35"/>
        <v>0</v>
      </c>
      <c r="M335" s="4" t="str">
        <f t="shared" si="36"/>
        <v/>
      </c>
      <c r="N335" s="4"/>
      <c r="O335" s="5"/>
      <c r="W335" s="1"/>
    </row>
    <row r="336" spans="1:23">
      <c r="A336" s="4"/>
      <c r="B336" s="126"/>
      <c r="C336" s="31"/>
      <c r="D336" s="74" t="s">
        <v>2</v>
      </c>
      <c r="E336" s="60" t="str">
        <f t="shared" si="31"/>
        <v>00000000</v>
      </c>
      <c r="F336" s="60">
        <f t="shared" si="32"/>
        <v>0</v>
      </c>
      <c r="G336" s="60" t="str">
        <f t="shared" si="33"/>
        <v/>
      </c>
      <c r="H336" s="60"/>
      <c r="I336" s="61" t="s">
        <v>17</v>
      </c>
      <c r="J336" s="74">
        <v>0</v>
      </c>
      <c r="K336" s="60" t="str">
        <f t="shared" si="34"/>
        <v>00000000</v>
      </c>
      <c r="L336" s="60">
        <f t="shared" si="35"/>
        <v>0</v>
      </c>
      <c r="M336" s="61" t="str">
        <f t="shared" si="36"/>
        <v/>
      </c>
      <c r="N336" s="61"/>
      <c r="O336" s="5"/>
      <c r="W336" s="1"/>
    </row>
    <row r="337" spans="1:23">
      <c r="A337" s="4"/>
      <c r="B337" s="126"/>
      <c r="C337" s="31"/>
      <c r="D337" s="75" t="s">
        <v>2</v>
      </c>
      <c r="E337" s="5" t="str">
        <f t="shared" si="31"/>
        <v>00000000</v>
      </c>
      <c r="F337" s="5">
        <f t="shared" si="32"/>
        <v>0</v>
      </c>
      <c r="G337" s="5" t="str">
        <f t="shared" si="33"/>
        <v/>
      </c>
      <c r="H337" s="5"/>
      <c r="I337" s="4" t="s">
        <v>15</v>
      </c>
      <c r="J337" s="75">
        <v>0</v>
      </c>
      <c r="K337" s="5" t="str">
        <f t="shared" si="34"/>
        <v>00000000</v>
      </c>
      <c r="L337" s="5">
        <f t="shared" si="35"/>
        <v>0</v>
      </c>
      <c r="M337" s="4" t="str">
        <f t="shared" si="36"/>
        <v/>
      </c>
      <c r="N337" s="4"/>
      <c r="O337" s="5"/>
      <c r="W337" s="1"/>
    </row>
    <row r="338" spans="1:23">
      <c r="A338" s="4"/>
      <c r="B338" s="127"/>
      <c r="C338" s="30"/>
      <c r="D338" s="74" t="s">
        <v>2</v>
      </c>
      <c r="E338" s="60" t="str">
        <f t="shared" si="31"/>
        <v>00000000</v>
      </c>
      <c r="F338" s="60">
        <f t="shared" si="32"/>
        <v>0</v>
      </c>
      <c r="G338" s="60" t="str">
        <f t="shared" si="33"/>
        <v/>
      </c>
      <c r="H338" s="60"/>
      <c r="I338" s="61" t="s">
        <v>13</v>
      </c>
      <c r="J338" s="74">
        <v>0</v>
      </c>
      <c r="K338" s="60" t="str">
        <f t="shared" si="34"/>
        <v>00000000</v>
      </c>
      <c r="L338" s="60">
        <f t="shared" si="35"/>
        <v>0</v>
      </c>
      <c r="M338" s="61" t="str">
        <f t="shared" si="36"/>
        <v/>
      </c>
      <c r="N338" s="61"/>
      <c r="O338" s="5"/>
      <c r="W338" s="1"/>
    </row>
    <row r="339" spans="1:23">
      <c r="A339" s="4"/>
      <c r="B339" s="84"/>
      <c r="C339" s="83"/>
      <c r="D339" s="62" t="s">
        <v>16</v>
      </c>
      <c r="E339" s="10" t="str">
        <f t="shared" si="31"/>
        <v>00000101</v>
      </c>
      <c r="F339" s="10">
        <f t="shared" si="32"/>
        <v>5</v>
      </c>
      <c r="G339" s="10" t="str">
        <f t="shared" si="33"/>
        <v>_x0005_</v>
      </c>
      <c r="H339" s="10" t="str">
        <f>VLOOKUP(E339,'Trace 2'!$R$6:$U$11,3,FALSE)</f>
        <v>RDSR</v>
      </c>
      <c r="I339" s="11" t="str">
        <f>VLOOKUP(E339,'Trace 2'!$R$6:$U$11,4,FALSE)</f>
        <v>Read Status register</v>
      </c>
      <c r="J339" s="62" t="s">
        <v>2</v>
      </c>
      <c r="K339" s="10" t="str">
        <f t="shared" si="34"/>
        <v>00000000</v>
      </c>
      <c r="L339" s="10">
        <f t="shared" si="35"/>
        <v>0</v>
      </c>
      <c r="M339" s="11" t="str">
        <f t="shared" si="36"/>
        <v/>
      </c>
      <c r="N339" s="11"/>
      <c r="O339" s="5"/>
      <c r="W339" s="1"/>
    </row>
    <row r="340" spans="1:23" ht="93.75" customHeight="1">
      <c r="A340" s="4"/>
      <c r="B340" s="85"/>
      <c r="C340" s="18"/>
      <c r="D340" s="59" t="s">
        <v>2</v>
      </c>
      <c r="E340" s="60" t="str">
        <f t="shared" si="31"/>
        <v>00000000</v>
      </c>
      <c r="F340" s="60">
        <f t="shared" si="32"/>
        <v>0</v>
      </c>
      <c r="G340" s="60" t="str">
        <f t="shared" si="33"/>
        <v/>
      </c>
      <c r="H340" s="60"/>
      <c r="I340" s="61"/>
      <c r="J340" s="59" t="s">
        <v>2</v>
      </c>
      <c r="K340" s="60" t="str">
        <f t="shared" si="34"/>
        <v>00000000</v>
      </c>
      <c r="L340" s="60">
        <f t="shared" si="35"/>
        <v>0</v>
      </c>
      <c r="M340" s="61" t="str">
        <f t="shared" si="36"/>
        <v/>
      </c>
      <c r="N340" s="80" t="str">
        <f>"B7: SRWD: "&amp;IF(_xlfn.BITAND(HEX2DEC(J340),2^7)&gt;0,1,0)&amp;CHAR(10)&amp;
"B6-4: 0 (unused)"&amp;CHAR(10)&amp;
"B3: BP1: "&amp;IF(_xlfn.BITAND(HEX2DEC(J340),2^3)&gt;0,1,0)&amp;CHAR(10)&amp;
"B2: BP0: "&amp;IF(_xlfn.BITAND(HEX2DEC(J340),2^2)&gt;0,1,0)&amp;CHAR(10)&amp;
"B1: WEL: "&amp;IF(_xlfn.BITAND(HEX2DEC(J340),2^1)&gt;0,1,0)&amp;CHAR(10)&amp;
"B2: WIP: "&amp;IF(_xlfn.BITAND(HEX2DEC(J340),2^0)&gt;0,1,0)</f>
        <v>B7: SRWD: 0
B6-4: 0 (unused)
B3: BP1: 0
B2: BP0: 0
B1: WEL: 0
B2: WIP: 0</v>
      </c>
      <c r="O340" s="5"/>
      <c r="W340" s="1"/>
    </row>
    <row r="341" spans="1:23">
      <c r="A341" s="4"/>
      <c r="B341" s="112"/>
      <c r="C341" s="113"/>
      <c r="D341" s="108" t="s">
        <v>94</v>
      </c>
      <c r="E341" s="109" t="str">
        <f t="shared" si="31"/>
        <v>00000110</v>
      </c>
      <c r="F341" s="109">
        <f t="shared" si="32"/>
        <v>6</v>
      </c>
      <c r="G341" s="109" t="str">
        <f t="shared" si="33"/>
        <v>_x0006_</v>
      </c>
      <c r="H341" s="109" t="str">
        <f>VLOOKUP(E341,'Trace 2'!$R$6:$U$11,3,FALSE)</f>
        <v>WREN</v>
      </c>
      <c r="I341" s="110" t="str">
        <f>VLOOKUP(E341,'Trace 2'!$R$6:$U$11,4,FALSE)</f>
        <v>Write enable</v>
      </c>
      <c r="J341" s="108">
        <v>0</v>
      </c>
      <c r="K341" s="109" t="str">
        <f t="shared" si="34"/>
        <v>00000000</v>
      </c>
      <c r="L341" s="109">
        <f t="shared" si="35"/>
        <v>0</v>
      </c>
      <c r="M341" s="110" t="str">
        <f t="shared" si="36"/>
        <v/>
      </c>
      <c r="N341" s="111"/>
      <c r="O341" s="5"/>
      <c r="W341" s="1"/>
    </row>
    <row r="342" spans="1:23">
      <c r="A342" s="4"/>
      <c r="B342" s="126">
        <v>30</v>
      </c>
      <c r="C342" s="31"/>
      <c r="D342" s="74" t="s">
        <v>5</v>
      </c>
      <c r="E342" s="60" t="str">
        <f t="shared" si="31"/>
        <v>00000010</v>
      </c>
      <c r="F342" s="60">
        <f t="shared" si="32"/>
        <v>2</v>
      </c>
      <c r="G342" s="60" t="str">
        <f t="shared" si="33"/>
        <v>_x0002_</v>
      </c>
      <c r="H342" s="60" t="str">
        <f>VLOOKUP(E342,'Trace 2'!$R$6:$U$11,3,FALSE)</f>
        <v>WRITE</v>
      </c>
      <c r="I342" s="61" t="str">
        <f>VLOOKUP(E342,'Trace 2'!$R$6:$U$11,4,FALSE)</f>
        <v>Write to Memory array</v>
      </c>
      <c r="J342" s="74">
        <v>0</v>
      </c>
      <c r="K342" s="60" t="str">
        <f t="shared" si="34"/>
        <v>00000000</v>
      </c>
      <c r="L342" s="60">
        <f t="shared" si="35"/>
        <v>0</v>
      </c>
      <c r="M342" s="61" t="str">
        <f t="shared" si="36"/>
        <v/>
      </c>
      <c r="N342" s="115" t="str">
        <f>"Write to 0x"&amp;D343&amp;D344</f>
        <v>Write to 0x0134</v>
      </c>
      <c r="O342" s="5"/>
      <c r="W342" s="1"/>
    </row>
    <row r="343" spans="1:23">
      <c r="A343" s="4"/>
      <c r="B343" s="126"/>
      <c r="C343" s="31"/>
      <c r="D343" s="75" t="s">
        <v>42</v>
      </c>
      <c r="E343" s="5" t="str">
        <f t="shared" si="31"/>
        <v>00000001</v>
      </c>
      <c r="F343" s="5">
        <f t="shared" si="32"/>
        <v>1</v>
      </c>
      <c r="G343" s="5" t="str">
        <f t="shared" si="33"/>
        <v>_x0001_</v>
      </c>
      <c r="H343" s="5">
        <f>HEX2DEC(D343)</f>
        <v>1</v>
      </c>
      <c r="I343" s="4" t="s">
        <v>28</v>
      </c>
      <c r="J343" s="75">
        <v>0</v>
      </c>
      <c r="K343" s="5" t="str">
        <f t="shared" si="34"/>
        <v>00000000</v>
      </c>
      <c r="L343" s="5">
        <f t="shared" si="35"/>
        <v>0</v>
      </c>
      <c r="M343" s="4" t="str">
        <f t="shared" si="36"/>
        <v/>
      </c>
      <c r="N343" s="115"/>
      <c r="O343" s="5"/>
      <c r="W343" s="1"/>
    </row>
    <row r="344" spans="1:23">
      <c r="A344" s="4"/>
      <c r="B344" s="126"/>
      <c r="C344" s="31"/>
      <c r="D344" s="74" t="s">
        <v>179</v>
      </c>
      <c r="E344" s="60" t="str">
        <f t="shared" si="31"/>
        <v>00110100</v>
      </c>
      <c r="F344" s="60">
        <f t="shared" si="32"/>
        <v>52</v>
      </c>
      <c r="G344" s="60" t="str">
        <f t="shared" si="33"/>
        <v>4</v>
      </c>
      <c r="H344" s="60">
        <f>HEX2DEC(D344)</f>
        <v>52</v>
      </c>
      <c r="I344" s="61" t="s">
        <v>27</v>
      </c>
      <c r="J344" s="74">
        <v>0</v>
      </c>
      <c r="K344" s="60" t="str">
        <f t="shared" si="34"/>
        <v>00000000</v>
      </c>
      <c r="L344" s="60">
        <f t="shared" si="35"/>
        <v>0</v>
      </c>
      <c r="M344" s="61" t="str">
        <f t="shared" si="36"/>
        <v/>
      </c>
      <c r="N344" s="115"/>
      <c r="O344" s="5"/>
      <c r="W344" s="1"/>
    </row>
    <row r="345" spans="1:23">
      <c r="A345" s="4"/>
      <c r="B345" s="126"/>
      <c r="C345" s="31"/>
      <c r="D345" s="75" t="s">
        <v>2</v>
      </c>
      <c r="E345" s="5" t="str">
        <f t="shared" si="31"/>
        <v>00000000</v>
      </c>
      <c r="F345" s="5">
        <f t="shared" si="32"/>
        <v>0</v>
      </c>
      <c r="G345" s="5" t="str">
        <f t="shared" si="33"/>
        <v/>
      </c>
      <c r="H345" s="5"/>
      <c r="I345" s="4" t="s">
        <v>26</v>
      </c>
      <c r="J345" s="75">
        <v>0</v>
      </c>
      <c r="K345" s="5" t="str">
        <f t="shared" si="34"/>
        <v>00000000</v>
      </c>
      <c r="L345" s="5">
        <f t="shared" si="35"/>
        <v>0</v>
      </c>
      <c r="M345" s="4" t="str">
        <f t="shared" si="36"/>
        <v/>
      </c>
      <c r="N345" s="4"/>
      <c r="O345" s="5"/>
      <c r="W345" s="1"/>
    </row>
    <row r="346" spans="1:23">
      <c r="A346" s="4"/>
      <c r="B346" s="126"/>
      <c r="C346" s="31"/>
      <c r="D346" s="74" t="s">
        <v>2</v>
      </c>
      <c r="E346" s="60" t="str">
        <f t="shared" si="31"/>
        <v>00000000</v>
      </c>
      <c r="F346" s="60">
        <f t="shared" si="32"/>
        <v>0</v>
      </c>
      <c r="G346" s="60" t="str">
        <f t="shared" si="33"/>
        <v/>
      </c>
      <c r="H346" s="60"/>
      <c r="I346" s="61" t="s">
        <v>25</v>
      </c>
      <c r="J346" s="74">
        <v>0</v>
      </c>
      <c r="K346" s="60" t="str">
        <f t="shared" si="34"/>
        <v>00000000</v>
      </c>
      <c r="L346" s="60">
        <f t="shared" si="35"/>
        <v>0</v>
      </c>
      <c r="M346" s="61" t="str">
        <f t="shared" si="36"/>
        <v/>
      </c>
      <c r="N346" s="61"/>
      <c r="O346" s="5"/>
      <c r="W346" s="1"/>
    </row>
    <row r="347" spans="1:23">
      <c r="A347" s="4"/>
      <c r="B347" s="126"/>
      <c r="C347" s="31"/>
      <c r="D347" s="75" t="s">
        <v>2</v>
      </c>
      <c r="E347" s="5" t="str">
        <f t="shared" si="31"/>
        <v>00000000</v>
      </c>
      <c r="F347" s="5">
        <f t="shared" si="32"/>
        <v>0</v>
      </c>
      <c r="G347" s="5" t="str">
        <f t="shared" si="33"/>
        <v/>
      </c>
      <c r="H347" s="5"/>
      <c r="I347" s="4" t="s">
        <v>24</v>
      </c>
      <c r="J347" s="75">
        <v>0</v>
      </c>
      <c r="K347" s="5" t="str">
        <f t="shared" si="34"/>
        <v>00000000</v>
      </c>
      <c r="L347" s="5">
        <f t="shared" si="35"/>
        <v>0</v>
      </c>
      <c r="M347" s="4" t="str">
        <f t="shared" si="36"/>
        <v/>
      </c>
      <c r="N347" s="4"/>
      <c r="O347" s="5"/>
      <c r="W347" s="1"/>
    </row>
    <row r="348" spans="1:23">
      <c r="A348" s="4"/>
      <c r="B348" s="126"/>
      <c r="C348" s="31"/>
      <c r="D348" s="74" t="s">
        <v>2</v>
      </c>
      <c r="E348" s="60" t="str">
        <f t="shared" si="31"/>
        <v>00000000</v>
      </c>
      <c r="F348" s="60">
        <f t="shared" si="32"/>
        <v>0</v>
      </c>
      <c r="G348" s="60" t="str">
        <f t="shared" si="33"/>
        <v/>
      </c>
      <c r="H348" s="60"/>
      <c r="I348" s="61" t="s">
        <v>22</v>
      </c>
      <c r="J348" s="74">
        <v>0</v>
      </c>
      <c r="K348" s="60" t="str">
        <f t="shared" si="34"/>
        <v>00000000</v>
      </c>
      <c r="L348" s="60">
        <f t="shared" si="35"/>
        <v>0</v>
      </c>
      <c r="M348" s="61" t="str">
        <f t="shared" si="36"/>
        <v/>
      </c>
      <c r="N348" s="61"/>
      <c r="O348" s="5"/>
      <c r="W348" s="1"/>
    </row>
    <row r="349" spans="1:23">
      <c r="A349" s="4"/>
      <c r="B349" s="126"/>
      <c r="C349" s="31"/>
      <c r="D349" s="75" t="s">
        <v>2</v>
      </c>
      <c r="E349" s="5" t="str">
        <f t="shared" si="31"/>
        <v>00000000</v>
      </c>
      <c r="F349" s="5">
        <f t="shared" si="32"/>
        <v>0</v>
      </c>
      <c r="G349" s="5" t="str">
        <f t="shared" si="33"/>
        <v/>
      </c>
      <c r="H349" s="5"/>
      <c r="I349" s="4" t="s">
        <v>20</v>
      </c>
      <c r="J349" s="75">
        <v>0</v>
      </c>
      <c r="K349" s="5" t="str">
        <f t="shared" si="34"/>
        <v>00000000</v>
      </c>
      <c r="L349" s="5">
        <f t="shared" si="35"/>
        <v>0</v>
      </c>
      <c r="M349" s="4" t="str">
        <f t="shared" si="36"/>
        <v/>
      </c>
      <c r="N349" s="4"/>
      <c r="O349" s="5"/>
      <c r="W349" s="1"/>
    </row>
    <row r="350" spans="1:23">
      <c r="A350" s="4"/>
      <c r="B350" s="126"/>
      <c r="C350" s="31"/>
      <c r="D350" s="74" t="s">
        <v>2</v>
      </c>
      <c r="E350" s="60" t="str">
        <f t="shared" si="31"/>
        <v>00000000</v>
      </c>
      <c r="F350" s="60">
        <f t="shared" si="32"/>
        <v>0</v>
      </c>
      <c r="G350" s="60" t="str">
        <f t="shared" si="33"/>
        <v/>
      </c>
      <c r="H350" s="60"/>
      <c r="I350" s="61" t="s">
        <v>19</v>
      </c>
      <c r="J350" s="74">
        <v>0</v>
      </c>
      <c r="K350" s="60" t="str">
        <f t="shared" si="34"/>
        <v>00000000</v>
      </c>
      <c r="L350" s="60">
        <f t="shared" si="35"/>
        <v>0</v>
      </c>
      <c r="M350" s="61" t="str">
        <f t="shared" si="36"/>
        <v/>
      </c>
      <c r="N350" s="61"/>
      <c r="O350" s="5"/>
      <c r="W350" s="1"/>
    </row>
    <row r="351" spans="1:23">
      <c r="A351" s="4"/>
      <c r="B351" s="126"/>
      <c r="C351" s="31"/>
      <c r="D351" s="75" t="s">
        <v>2</v>
      </c>
      <c r="E351" s="5" t="str">
        <f t="shared" si="31"/>
        <v>00000000</v>
      </c>
      <c r="F351" s="5">
        <f t="shared" si="32"/>
        <v>0</v>
      </c>
      <c r="G351" s="5" t="str">
        <f t="shared" si="33"/>
        <v/>
      </c>
      <c r="H351" s="5"/>
      <c r="I351" s="4" t="s">
        <v>18</v>
      </c>
      <c r="J351" s="75">
        <v>0</v>
      </c>
      <c r="K351" s="5" t="str">
        <f t="shared" si="34"/>
        <v>00000000</v>
      </c>
      <c r="L351" s="5">
        <f t="shared" si="35"/>
        <v>0</v>
      </c>
      <c r="M351" s="4" t="str">
        <f t="shared" si="36"/>
        <v/>
      </c>
      <c r="N351" s="4"/>
      <c r="O351" s="5"/>
      <c r="W351" s="1"/>
    </row>
    <row r="352" spans="1:23">
      <c r="A352" s="4"/>
      <c r="B352" s="126"/>
      <c r="C352" s="31"/>
      <c r="D352" s="74" t="s">
        <v>2</v>
      </c>
      <c r="E352" s="60" t="str">
        <f t="shared" si="31"/>
        <v>00000000</v>
      </c>
      <c r="F352" s="60">
        <f t="shared" si="32"/>
        <v>0</v>
      </c>
      <c r="G352" s="60" t="str">
        <f t="shared" si="33"/>
        <v/>
      </c>
      <c r="H352" s="60"/>
      <c r="I352" s="61" t="s">
        <v>17</v>
      </c>
      <c r="J352" s="74">
        <v>0</v>
      </c>
      <c r="K352" s="60" t="str">
        <f t="shared" si="34"/>
        <v>00000000</v>
      </c>
      <c r="L352" s="60">
        <f t="shared" si="35"/>
        <v>0</v>
      </c>
      <c r="M352" s="61" t="str">
        <f t="shared" si="36"/>
        <v/>
      </c>
      <c r="N352" s="61"/>
      <c r="O352" s="5"/>
      <c r="W352" s="1"/>
    </row>
    <row r="353" spans="1:23">
      <c r="A353" s="4"/>
      <c r="B353" s="126"/>
      <c r="C353" s="31"/>
      <c r="D353" s="75" t="s">
        <v>2</v>
      </c>
      <c r="E353" s="5" t="str">
        <f t="shared" si="31"/>
        <v>00000000</v>
      </c>
      <c r="F353" s="5">
        <f t="shared" si="32"/>
        <v>0</v>
      </c>
      <c r="G353" s="5" t="str">
        <f t="shared" si="33"/>
        <v/>
      </c>
      <c r="H353" s="5"/>
      <c r="I353" s="4" t="s">
        <v>15</v>
      </c>
      <c r="J353" s="75">
        <v>0</v>
      </c>
      <c r="K353" s="5" t="str">
        <f t="shared" si="34"/>
        <v>00000000</v>
      </c>
      <c r="L353" s="5">
        <f t="shared" si="35"/>
        <v>0</v>
      </c>
      <c r="M353" s="4" t="str">
        <f t="shared" si="36"/>
        <v/>
      </c>
      <c r="N353" s="4"/>
      <c r="O353" s="5"/>
      <c r="W353" s="1"/>
    </row>
    <row r="354" spans="1:23">
      <c r="A354" s="4"/>
      <c r="B354" s="127"/>
      <c r="C354" s="30"/>
      <c r="D354" s="74" t="s">
        <v>2</v>
      </c>
      <c r="E354" s="60" t="str">
        <f t="shared" si="31"/>
        <v>00000000</v>
      </c>
      <c r="F354" s="60">
        <f t="shared" si="32"/>
        <v>0</v>
      </c>
      <c r="G354" s="60" t="str">
        <f t="shared" si="33"/>
        <v/>
      </c>
      <c r="H354" s="60"/>
      <c r="I354" s="61" t="s">
        <v>13</v>
      </c>
      <c r="J354" s="74">
        <v>0</v>
      </c>
      <c r="K354" s="60" t="str">
        <f t="shared" si="34"/>
        <v>00000000</v>
      </c>
      <c r="L354" s="60">
        <f t="shared" si="35"/>
        <v>0</v>
      </c>
      <c r="M354" s="61" t="str">
        <f t="shared" si="36"/>
        <v/>
      </c>
      <c r="N354" s="61"/>
      <c r="O354" s="5"/>
      <c r="W354" s="1"/>
    </row>
    <row r="355" spans="1:23">
      <c r="A355" s="4"/>
      <c r="B355" s="84"/>
      <c r="C355" s="83"/>
      <c r="D355" s="62" t="s">
        <v>16</v>
      </c>
      <c r="E355" s="10" t="str">
        <f t="shared" si="31"/>
        <v>00000101</v>
      </c>
      <c r="F355" s="10">
        <f t="shared" si="32"/>
        <v>5</v>
      </c>
      <c r="G355" s="10" t="str">
        <f t="shared" si="33"/>
        <v>_x0005_</v>
      </c>
      <c r="H355" s="10" t="str">
        <f>VLOOKUP(E355,'Trace 2'!$R$6:$U$11,3,FALSE)</f>
        <v>RDSR</v>
      </c>
      <c r="I355" s="11" t="str">
        <f>VLOOKUP(E355,'Trace 2'!$R$6:$U$11,4,FALSE)</f>
        <v>Read Status register</v>
      </c>
      <c r="J355" s="62" t="s">
        <v>2</v>
      </c>
      <c r="K355" s="10" t="str">
        <f t="shared" si="34"/>
        <v>00000000</v>
      </c>
      <c r="L355" s="10">
        <f t="shared" si="35"/>
        <v>0</v>
      </c>
      <c r="M355" s="11" t="str">
        <f t="shared" si="36"/>
        <v/>
      </c>
      <c r="N355" s="11"/>
      <c r="O355" s="5"/>
      <c r="W355" s="1"/>
    </row>
    <row r="356" spans="1:23" ht="93.75" customHeight="1">
      <c r="A356" s="4"/>
      <c r="B356" s="85"/>
      <c r="C356" s="18"/>
      <c r="D356" s="66" t="s">
        <v>2</v>
      </c>
      <c r="E356" s="67" t="str">
        <f t="shared" si="31"/>
        <v>00000000</v>
      </c>
      <c r="F356" s="67">
        <f t="shared" si="32"/>
        <v>0</v>
      </c>
      <c r="G356" s="67" t="str">
        <f t="shared" si="33"/>
        <v/>
      </c>
      <c r="H356" s="67"/>
      <c r="I356" s="68"/>
      <c r="J356" s="66" t="s">
        <v>2</v>
      </c>
      <c r="K356" s="67" t="str">
        <f t="shared" si="34"/>
        <v>00000000</v>
      </c>
      <c r="L356" s="67">
        <f t="shared" si="35"/>
        <v>0</v>
      </c>
      <c r="M356" s="68" t="str">
        <f t="shared" si="36"/>
        <v/>
      </c>
      <c r="N356" s="81" t="str">
        <f>"B7: SRWD: "&amp;IF(_xlfn.BITAND(HEX2DEC(J356),2^7)&gt;0,1,0)&amp;CHAR(10)&amp;
"B6-4: 0 (unused)"&amp;CHAR(10)&amp;
"B3: BP1: "&amp;IF(_xlfn.BITAND(HEX2DEC(J356),2^3)&gt;0,1,0)&amp;CHAR(10)&amp;
"B2: BP0: "&amp;IF(_xlfn.BITAND(HEX2DEC(J356),2^2)&gt;0,1,0)&amp;CHAR(10)&amp;
"B1: WEL: "&amp;IF(_xlfn.BITAND(HEX2DEC(J356),2^1)&gt;0,1,0)&amp;CHAR(10)&amp;
"B2: WIP: "&amp;IF(_xlfn.BITAND(HEX2DEC(J356),2^0)&gt;0,1,0)</f>
        <v>B7: SRWD: 0
B6-4: 0 (unused)
B3: BP1: 0
B2: BP0: 0
B1: WEL: 0
B2: WIP: 0</v>
      </c>
      <c r="O356" s="5"/>
      <c r="W356" s="1"/>
    </row>
    <row r="357" spans="1:23">
      <c r="B357" s="4"/>
      <c r="C357" s="4"/>
      <c r="D357" s="5"/>
      <c r="E357" s="5"/>
      <c r="F357" s="5"/>
      <c r="G357" s="5"/>
      <c r="H357" s="5"/>
      <c r="I357" s="4"/>
      <c r="J357" s="5"/>
      <c r="K357" s="5"/>
      <c r="L357" s="5"/>
      <c r="M357" s="4"/>
      <c r="N357" s="4"/>
      <c r="O357" s="5"/>
    </row>
  </sheetData>
  <mergeCells count="49">
    <mergeCell ref="B342:B354"/>
    <mergeCell ref="B326:B338"/>
    <mergeCell ref="B310:B322"/>
    <mergeCell ref="B294:B306"/>
    <mergeCell ref="B278:B290"/>
    <mergeCell ref="B262:B274"/>
    <mergeCell ref="B254:B258"/>
    <mergeCell ref="B240:B250"/>
    <mergeCell ref="B224:B236"/>
    <mergeCell ref="B208:B220"/>
    <mergeCell ref="B6:B30"/>
    <mergeCell ref="N6:N8"/>
    <mergeCell ref="N34:N36"/>
    <mergeCell ref="B34:B40"/>
    <mergeCell ref="B80:B92"/>
    <mergeCell ref="B64:B76"/>
    <mergeCell ref="B48:B60"/>
    <mergeCell ref="N12:N15"/>
    <mergeCell ref="N16:N18"/>
    <mergeCell ref="N19:N21"/>
    <mergeCell ref="N22:N26"/>
    <mergeCell ref="N208:N210"/>
    <mergeCell ref="N224:N226"/>
    <mergeCell ref="N240:N242"/>
    <mergeCell ref="N254:N256"/>
    <mergeCell ref="B44:N44"/>
    <mergeCell ref="B176:B188"/>
    <mergeCell ref="B160:B172"/>
    <mergeCell ref="B144:B156"/>
    <mergeCell ref="B128:B140"/>
    <mergeCell ref="B112:B124"/>
    <mergeCell ref="B96:B108"/>
    <mergeCell ref="B192:B204"/>
    <mergeCell ref="N128:N130"/>
    <mergeCell ref="N144:N146"/>
    <mergeCell ref="N160:N162"/>
    <mergeCell ref="N176:N178"/>
    <mergeCell ref="N192:N194"/>
    <mergeCell ref="N48:N50"/>
    <mergeCell ref="N64:N66"/>
    <mergeCell ref="N80:N82"/>
    <mergeCell ref="N96:N98"/>
    <mergeCell ref="N112:N114"/>
    <mergeCell ref="N342:N344"/>
    <mergeCell ref="N262:N264"/>
    <mergeCell ref="N278:N280"/>
    <mergeCell ref="N294:N296"/>
    <mergeCell ref="N310:N312"/>
    <mergeCell ref="N326:N328"/>
  </mergeCells>
  <pageMargins left="0.7" right="0.7" top="0.78740157499999996" bottom="0.78740157499999996" header="0.3" footer="0.3"/>
  <pageSetup paperSize="9" orientation="portrait" r:id="rId1"/>
  <ignoredErrors>
    <ignoredError sqref="D5:D42 J5:J42 J61:J356 D47:D3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BAA6-48C5-4828-B697-E813DFB5F775}">
  <dimension ref="A1:G39"/>
  <sheetViews>
    <sheetView workbookViewId="0"/>
  </sheetViews>
  <sheetFormatPr baseColWidth="10" defaultRowHeight="15"/>
  <cols>
    <col min="1" max="1" width="2.85546875" customWidth="1"/>
    <col min="2" max="2" width="9.7109375" customWidth="1"/>
    <col min="3" max="3" width="13.85546875" customWidth="1"/>
    <col min="4" max="4" width="12.5703125" customWidth="1"/>
    <col min="5" max="5" width="15.85546875" customWidth="1"/>
    <col min="6" max="6" width="14" customWidth="1"/>
    <col min="7" max="7" width="2.8554687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 ht="18.75">
      <c r="A2" s="23"/>
      <c r="B2" s="33" t="s">
        <v>88</v>
      </c>
      <c r="C2" s="23"/>
      <c r="D2" s="4"/>
      <c r="E2" s="5"/>
      <c r="F2" s="5"/>
      <c r="G2" s="23"/>
    </row>
    <row r="3" spans="1:7">
      <c r="A3" s="23"/>
      <c r="B3" s="23"/>
      <c r="C3" s="4"/>
      <c r="D3" s="4"/>
      <c r="E3" s="5"/>
      <c r="F3" s="5"/>
      <c r="G3" s="23"/>
    </row>
    <row r="4" spans="1:7" ht="15.75" thickBot="1">
      <c r="A4" s="23"/>
      <c r="B4" s="86" t="s">
        <v>131</v>
      </c>
      <c r="C4" s="90" t="s">
        <v>86</v>
      </c>
      <c r="D4" s="90" t="s">
        <v>85</v>
      </c>
      <c r="E4" s="86" t="s">
        <v>84</v>
      </c>
      <c r="F4" s="87" t="s">
        <v>134</v>
      </c>
      <c r="G4" s="23"/>
    </row>
    <row r="5" spans="1:7">
      <c r="A5" s="23"/>
      <c r="B5" s="24">
        <v>1</v>
      </c>
      <c r="C5" s="1" t="s">
        <v>83</v>
      </c>
      <c r="D5" s="1" t="str">
        <f t="shared" ref="D5:D38" si="0">"0x"&amp;DEC2HEX(HEX2DEC(MID(C5,3,LEN(C5)-2))+E5-1,4)</f>
        <v>0x0009</v>
      </c>
      <c r="E5" s="2">
        <v>10</v>
      </c>
      <c r="F5" s="34" t="s">
        <v>133</v>
      </c>
      <c r="G5" s="23"/>
    </row>
    <row r="6" spans="1:7">
      <c r="A6" s="23"/>
      <c r="B6" s="35">
        <v>2</v>
      </c>
      <c r="C6" s="17" t="s">
        <v>82</v>
      </c>
      <c r="D6" s="17" t="str">
        <f t="shared" si="0"/>
        <v>0x000F</v>
      </c>
      <c r="E6" s="36">
        <v>6</v>
      </c>
      <c r="F6" s="36"/>
      <c r="G6" s="23"/>
    </row>
    <row r="7" spans="1:7">
      <c r="A7" s="23"/>
      <c r="B7" s="24">
        <v>3</v>
      </c>
      <c r="C7" s="1" t="s">
        <v>80</v>
      </c>
      <c r="D7" s="1" t="str">
        <f t="shared" si="0"/>
        <v>0x0017</v>
      </c>
      <c r="E7" s="2">
        <v>8</v>
      </c>
      <c r="F7" s="34" t="s">
        <v>133</v>
      </c>
      <c r="G7" s="23"/>
    </row>
    <row r="8" spans="1:7">
      <c r="A8" s="23"/>
      <c r="B8" s="24">
        <v>4</v>
      </c>
      <c r="C8" s="1" t="s">
        <v>78</v>
      </c>
      <c r="D8" s="1" t="str">
        <f t="shared" si="0"/>
        <v>0x0027</v>
      </c>
      <c r="E8" s="2">
        <v>16</v>
      </c>
      <c r="F8" s="34" t="s">
        <v>133</v>
      </c>
      <c r="G8" s="23"/>
    </row>
    <row r="9" spans="1:7">
      <c r="A9" s="23"/>
      <c r="B9" s="35">
        <v>5</v>
      </c>
      <c r="C9" s="17" t="s">
        <v>77</v>
      </c>
      <c r="D9" s="17" t="str">
        <f t="shared" si="0"/>
        <v>0x002F</v>
      </c>
      <c r="E9" s="36">
        <v>8</v>
      </c>
      <c r="F9" s="36"/>
      <c r="G9" s="23"/>
    </row>
    <row r="10" spans="1:7">
      <c r="A10" s="23"/>
      <c r="B10" s="24">
        <v>6</v>
      </c>
      <c r="C10" s="1" t="s">
        <v>75</v>
      </c>
      <c r="D10" s="1" t="str">
        <f t="shared" si="0"/>
        <v>0x0047</v>
      </c>
      <c r="E10" s="2">
        <v>24</v>
      </c>
      <c r="F10" s="34" t="s">
        <v>133</v>
      </c>
      <c r="G10" s="23"/>
    </row>
    <row r="11" spans="1:7">
      <c r="A11" s="23"/>
      <c r="B11" s="35">
        <v>7</v>
      </c>
      <c r="C11" s="17" t="s">
        <v>73</v>
      </c>
      <c r="D11" s="17" t="str">
        <f t="shared" si="0"/>
        <v>0x0047</v>
      </c>
      <c r="E11" s="36">
        <v>9</v>
      </c>
      <c r="F11" s="36"/>
      <c r="G11" s="23"/>
    </row>
    <row r="12" spans="1:7">
      <c r="A12" s="23"/>
      <c r="B12" s="24">
        <v>8</v>
      </c>
      <c r="C12" s="1" t="s">
        <v>72</v>
      </c>
      <c r="D12" s="1" t="str">
        <f t="shared" si="0"/>
        <v>0x0051</v>
      </c>
      <c r="E12" s="2">
        <v>10</v>
      </c>
      <c r="F12" s="34" t="s">
        <v>133</v>
      </c>
      <c r="G12" s="23"/>
    </row>
    <row r="13" spans="1:7">
      <c r="A13" s="23"/>
      <c r="B13" s="24">
        <v>9</v>
      </c>
      <c r="C13" s="1" t="s">
        <v>70</v>
      </c>
      <c r="D13" s="1" t="str">
        <f t="shared" si="0"/>
        <v>0x0055</v>
      </c>
      <c r="E13" s="2">
        <v>4</v>
      </c>
      <c r="F13" s="34" t="s">
        <v>135</v>
      </c>
      <c r="G13" s="23"/>
    </row>
    <row r="14" spans="1:7">
      <c r="A14" s="23"/>
      <c r="B14" s="35">
        <v>10</v>
      </c>
      <c r="C14" s="17" t="s">
        <v>68</v>
      </c>
      <c r="D14" s="17" t="str">
        <f t="shared" si="0"/>
        <v>0x007F</v>
      </c>
      <c r="E14" s="36">
        <v>42</v>
      </c>
      <c r="F14" s="2"/>
      <c r="G14" s="23"/>
    </row>
    <row r="15" spans="1:7">
      <c r="A15" s="23"/>
      <c r="B15" s="24">
        <v>11</v>
      </c>
      <c r="C15" s="1" t="s">
        <v>66</v>
      </c>
      <c r="D15" s="1" t="str">
        <f t="shared" si="0"/>
        <v>0x0089</v>
      </c>
      <c r="E15" s="2">
        <v>10</v>
      </c>
      <c r="F15" s="34" t="s">
        <v>136</v>
      </c>
      <c r="G15" s="23"/>
    </row>
    <row r="16" spans="1:7">
      <c r="A16" s="23"/>
      <c r="B16" s="24">
        <v>12</v>
      </c>
      <c r="C16" s="1" t="s">
        <v>65</v>
      </c>
      <c r="D16" s="1" t="str">
        <f t="shared" si="0"/>
        <v>0x0093</v>
      </c>
      <c r="E16" s="2">
        <v>10</v>
      </c>
      <c r="F16" s="34" t="s">
        <v>136</v>
      </c>
      <c r="G16" s="23"/>
    </row>
    <row r="17" spans="1:7">
      <c r="A17" s="23"/>
      <c r="B17" s="24">
        <v>13</v>
      </c>
      <c r="C17" s="1" t="s">
        <v>64</v>
      </c>
      <c r="D17" s="1" t="str">
        <f t="shared" si="0"/>
        <v>0x009D</v>
      </c>
      <c r="E17" s="2">
        <v>10</v>
      </c>
      <c r="F17" s="34" t="s">
        <v>136</v>
      </c>
      <c r="G17" s="23"/>
    </row>
    <row r="18" spans="1:7">
      <c r="A18" s="23"/>
      <c r="B18" s="24">
        <v>14</v>
      </c>
      <c r="C18" s="1" t="s">
        <v>63</v>
      </c>
      <c r="D18" s="1" t="str">
        <f t="shared" si="0"/>
        <v>0x00A7</v>
      </c>
      <c r="E18" s="2">
        <v>10</v>
      </c>
      <c r="F18" s="34" t="s">
        <v>136</v>
      </c>
      <c r="G18" s="23"/>
    </row>
    <row r="19" spans="1:7">
      <c r="A19" s="23"/>
      <c r="B19" s="24">
        <v>15</v>
      </c>
      <c r="C19" s="1" t="s">
        <v>62</v>
      </c>
      <c r="D19" s="1" t="str">
        <f t="shared" si="0"/>
        <v>0x00B1</v>
      </c>
      <c r="E19" s="2">
        <v>10</v>
      </c>
      <c r="F19" s="34" t="s">
        <v>136</v>
      </c>
      <c r="G19" s="23"/>
    </row>
    <row r="20" spans="1:7">
      <c r="A20" s="23"/>
      <c r="B20" s="24">
        <v>16</v>
      </c>
      <c r="C20" s="1" t="s">
        <v>61</v>
      </c>
      <c r="D20" s="1" t="str">
        <f t="shared" si="0"/>
        <v>0x00BB</v>
      </c>
      <c r="E20" s="2">
        <v>10</v>
      </c>
      <c r="F20" s="34" t="s">
        <v>136</v>
      </c>
      <c r="G20" s="23"/>
    </row>
    <row r="21" spans="1:7">
      <c r="A21" s="23"/>
      <c r="B21" s="24">
        <v>17</v>
      </c>
      <c r="C21" s="1" t="s">
        <v>60</v>
      </c>
      <c r="D21" s="1" t="str">
        <f t="shared" si="0"/>
        <v>0x00C5</v>
      </c>
      <c r="E21" s="2">
        <v>10</v>
      </c>
      <c r="F21" s="34" t="s">
        <v>136</v>
      </c>
      <c r="G21" s="23"/>
    </row>
    <row r="22" spans="1:7">
      <c r="A22" s="23"/>
      <c r="B22" s="24">
        <v>18</v>
      </c>
      <c r="C22" s="1" t="s">
        <v>59</v>
      </c>
      <c r="D22" s="1" t="str">
        <f t="shared" si="0"/>
        <v>0x00CF</v>
      </c>
      <c r="E22" s="2">
        <v>10</v>
      </c>
      <c r="F22" s="34" t="s">
        <v>136</v>
      </c>
      <c r="G22" s="23"/>
    </row>
    <row r="23" spans="1:7">
      <c r="A23" s="23"/>
      <c r="B23" s="24">
        <v>19</v>
      </c>
      <c r="C23" s="1" t="s">
        <v>58</v>
      </c>
      <c r="D23" s="1" t="str">
        <f t="shared" si="0"/>
        <v>0x00D9</v>
      </c>
      <c r="E23" s="2">
        <v>10</v>
      </c>
      <c r="F23" s="34" t="s">
        <v>136</v>
      </c>
      <c r="G23" s="23"/>
    </row>
    <row r="24" spans="1:7">
      <c r="A24" s="23"/>
      <c r="B24" s="24">
        <v>20</v>
      </c>
      <c r="C24" s="1" t="s">
        <v>57</v>
      </c>
      <c r="D24" s="1" t="str">
        <f t="shared" si="0"/>
        <v>0x00E3</v>
      </c>
      <c r="E24" s="2">
        <v>10</v>
      </c>
      <c r="F24" s="34" t="s">
        <v>136</v>
      </c>
      <c r="G24" s="23"/>
    </row>
    <row r="25" spans="1:7">
      <c r="A25" s="23"/>
      <c r="B25" s="24">
        <v>21</v>
      </c>
      <c r="C25" s="1" t="s">
        <v>56</v>
      </c>
      <c r="D25" s="1" t="str">
        <f t="shared" si="0"/>
        <v>0x00ED</v>
      </c>
      <c r="E25" s="2">
        <v>10</v>
      </c>
      <c r="F25" s="34" t="s">
        <v>136</v>
      </c>
      <c r="G25" s="23"/>
    </row>
    <row r="26" spans="1:7">
      <c r="A26" s="23"/>
      <c r="B26" s="24">
        <v>22</v>
      </c>
      <c r="C26" s="1" t="s">
        <v>55</v>
      </c>
      <c r="D26" s="1" t="str">
        <f t="shared" si="0"/>
        <v>0x00F7</v>
      </c>
      <c r="E26" s="2">
        <v>10</v>
      </c>
      <c r="F26" s="34" t="s">
        <v>136</v>
      </c>
      <c r="G26" s="23"/>
    </row>
    <row r="27" spans="1:7">
      <c r="A27" s="23"/>
      <c r="B27" s="24">
        <v>23</v>
      </c>
      <c r="C27" s="1" t="s">
        <v>54</v>
      </c>
      <c r="D27" s="1" t="str">
        <f t="shared" si="0"/>
        <v>0x00FF</v>
      </c>
      <c r="E27" s="2">
        <v>8</v>
      </c>
      <c r="F27" s="34" t="s">
        <v>136</v>
      </c>
      <c r="G27" s="23"/>
    </row>
    <row r="28" spans="1:7">
      <c r="A28" s="23"/>
      <c r="B28" s="24">
        <v>24</v>
      </c>
      <c r="C28" s="1" t="s">
        <v>161</v>
      </c>
      <c r="D28" s="1" t="str">
        <f t="shared" si="0"/>
        <v>0x0101</v>
      </c>
      <c r="E28" s="2">
        <v>2</v>
      </c>
      <c r="F28" s="34" t="s">
        <v>136</v>
      </c>
      <c r="G28" s="23"/>
    </row>
    <row r="29" spans="1:7">
      <c r="A29" s="23"/>
      <c r="B29" s="24">
        <v>25</v>
      </c>
      <c r="C29" s="1" t="s">
        <v>162</v>
      </c>
      <c r="D29" s="1" t="str">
        <f t="shared" si="0"/>
        <v>0x010B</v>
      </c>
      <c r="E29" s="2">
        <v>10</v>
      </c>
      <c r="F29" s="34" t="s">
        <v>136</v>
      </c>
      <c r="G29" s="23"/>
    </row>
    <row r="30" spans="1:7">
      <c r="A30" s="23"/>
      <c r="B30" s="24">
        <v>26</v>
      </c>
      <c r="C30" s="1" t="s">
        <v>163</v>
      </c>
      <c r="D30" s="1" t="str">
        <f t="shared" si="0"/>
        <v>0x0115</v>
      </c>
      <c r="E30" s="2">
        <v>10</v>
      </c>
      <c r="F30" s="34" t="s">
        <v>136</v>
      </c>
      <c r="G30" s="23"/>
    </row>
    <row r="31" spans="1:7">
      <c r="A31" s="23"/>
      <c r="B31" s="24">
        <v>27</v>
      </c>
      <c r="C31" s="1" t="s">
        <v>164</v>
      </c>
      <c r="D31" s="1" t="str">
        <f t="shared" si="0"/>
        <v>0x011F</v>
      </c>
      <c r="E31" s="2">
        <v>10</v>
      </c>
      <c r="F31" s="34" t="s">
        <v>136</v>
      </c>
      <c r="G31" s="23"/>
    </row>
    <row r="32" spans="1:7">
      <c r="A32" s="23"/>
      <c r="B32" s="24">
        <v>28</v>
      </c>
      <c r="C32" s="1" t="s">
        <v>165</v>
      </c>
      <c r="D32" s="1" t="str">
        <f t="shared" si="0"/>
        <v>0x0129</v>
      </c>
      <c r="E32" s="2">
        <v>10</v>
      </c>
      <c r="F32" s="34" t="s">
        <v>136</v>
      </c>
      <c r="G32" s="23"/>
    </row>
    <row r="33" spans="1:7">
      <c r="A33" s="23"/>
      <c r="B33" s="24">
        <v>29</v>
      </c>
      <c r="C33" s="1" t="s">
        <v>166</v>
      </c>
      <c r="D33" s="1" t="str">
        <f t="shared" si="0"/>
        <v>0x0133</v>
      </c>
      <c r="E33" s="2">
        <v>10</v>
      </c>
      <c r="F33" s="34" t="s">
        <v>136</v>
      </c>
      <c r="G33" s="23"/>
    </row>
    <row r="34" spans="1:7">
      <c r="A34" s="23"/>
      <c r="B34" s="24">
        <v>30</v>
      </c>
      <c r="C34" s="1" t="s">
        <v>167</v>
      </c>
      <c r="D34" s="1" t="str">
        <f t="shared" si="0"/>
        <v>0x013D</v>
      </c>
      <c r="E34" s="2">
        <v>10</v>
      </c>
      <c r="F34" s="34" t="s">
        <v>136</v>
      </c>
      <c r="G34" s="23"/>
    </row>
    <row r="35" spans="1:7">
      <c r="A35" s="23"/>
      <c r="B35" s="35">
        <v>31</v>
      </c>
      <c r="C35" s="17" t="s">
        <v>170</v>
      </c>
      <c r="D35" s="17" t="str">
        <f t="shared" si="0"/>
        <v>0x07FE</v>
      </c>
      <c r="E35" s="36">
        <v>1729</v>
      </c>
      <c r="F35" s="40"/>
      <c r="G35" s="23"/>
    </row>
    <row r="36" spans="1:7">
      <c r="A36" s="23"/>
      <c r="B36" s="24">
        <v>32</v>
      </c>
      <c r="C36" s="1" t="s">
        <v>51</v>
      </c>
      <c r="D36" s="1" t="str">
        <f t="shared" si="0"/>
        <v>0x07FF</v>
      </c>
      <c r="E36" s="2">
        <v>1</v>
      </c>
      <c r="F36" s="34" t="s">
        <v>133</v>
      </c>
      <c r="G36" s="23"/>
    </row>
    <row r="37" spans="1:7">
      <c r="A37" s="23"/>
      <c r="B37" s="35">
        <v>33</v>
      </c>
      <c r="C37" s="17" t="s">
        <v>168</v>
      </c>
      <c r="D37" s="17" t="str">
        <f t="shared" si="0"/>
        <v>0x169B</v>
      </c>
      <c r="E37" s="36">
        <v>3740</v>
      </c>
      <c r="F37" s="40"/>
      <c r="G37" s="23"/>
    </row>
    <row r="38" spans="1:7">
      <c r="A38" s="23"/>
      <c r="B38" s="88">
        <v>34</v>
      </c>
      <c r="C38" s="42" t="s">
        <v>169</v>
      </c>
      <c r="D38" s="42" t="str">
        <f t="shared" si="0"/>
        <v>0x16B1</v>
      </c>
      <c r="E38" s="41">
        <v>22</v>
      </c>
      <c r="F38" s="89" t="s">
        <v>136</v>
      </c>
      <c r="G38" s="23"/>
    </row>
    <row r="39" spans="1:7">
      <c r="A39" s="23"/>
      <c r="B39" s="23"/>
      <c r="C39" s="23"/>
      <c r="D39" s="23"/>
      <c r="E39" s="23"/>
      <c r="F39" s="23"/>
      <c r="G39" s="23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Trace 1</vt:lpstr>
      <vt:lpstr>Trace 2</vt:lpstr>
      <vt:lpstr>Memory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2025-11-18T19:43:11Z</dcterms:created>
  <dcterms:modified xsi:type="dcterms:W3CDTF">2025-11-18T20:58:46Z</dcterms:modified>
</cp:coreProperties>
</file>